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11760"/>
  </bookViews>
  <sheets>
    <sheet name="机关" sheetId="1" r:id="rId1"/>
    <sheet name="离退休" sheetId="2" r:id="rId2"/>
    <sheet name="离退休 总" sheetId="3" r:id="rId3"/>
    <sheet name="离退休 9月签到" sheetId="4" r:id="rId4"/>
    <sheet name="离退休 10月签到 " sheetId="7" r:id="rId5"/>
    <sheet name="离退休 11月签到 " sheetId="8" r:id="rId6"/>
    <sheet name="机关 (2)" sheetId="5" r:id="rId7"/>
  </sheets>
  <calcPr calcId="124519"/>
</workbook>
</file>

<file path=xl/calcChain.xml><?xml version="1.0" encoding="utf-8"?>
<calcChain xmlns="http://schemas.openxmlformats.org/spreadsheetml/2006/main">
  <c r="I7" i="1"/>
  <c r="H5"/>
  <c r="I5" s="1"/>
  <c r="F5"/>
  <c r="E32" i="3"/>
  <c r="E33"/>
  <c r="I6" i="1"/>
  <c r="I15"/>
  <c r="I13"/>
  <c r="I10"/>
  <c r="I11"/>
  <c r="I12"/>
  <c r="I14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9"/>
  <c r="I8"/>
  <c r="H7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7"/>
  <c r="F8"/>
  <c r="F9"/>
  <c r="F10"/>
  <c r="F11"/>
  <c r="F12"/>
  <c r="F13"/>
  <c r="F14"/>
  <c r="F6"/>
  <c r="H45"/>
  <c r="H8" l="1"/>
  <c r="G14"/>
  <c r="H9"/>
  <c r="G37" i="3"/>
  <c r="F37"/>
  <c r="C37"/>
  <c r="B37"/>
  <c r="E37"/>
  <c r="D33"/>
  <c r="H43" i="1"/>
  <c r="G66"/>
  <c r="H65"/>
  <c r="G58"/>
  <c r="H44"/>
  <c r="H42"/>
  <c r="H28"/>
  <c r="H23"/>
  <c r="H13"/>
  <c r="G11"/>
  <c r="H11" s="1"/>
  <c r="G10"/>
  <c r="H10" s="1"/>
  <c r="C34" i="8"/>
  <c r="E34"/>
  <c r="F34"/>
  <c r="D34"/>
  <c r="C5"/>
  <c r="D5"/>
  <c r="E5"/>
  <c r="F5"/>
  <c r="C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5" i="7"/>
  <c r="D5"/>
  <c r="E5"/>
  <c r="F5"/>
  <c r="C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5" i="4"/>
  <c r="C6"/>
  <c r="D6"/>
  <c r="E6"/>
  <c r="F6"/>
  <c r="C7"/>
  <c r="D7"/>
  <c r="E7"/>
  <c r="F7"/>
  <c r="C8"/>
  <c r="E8"/>
  <c r="F8"/>
  <c r="D8"/>
  <c r="C9"/>
  <c r="C10"/>
  <c r="D10"/>
  <c r="E10"/>
  <c r="F10"/>
  <c r="C11"/>
  <c r="D11"/>
  <c r="E11"/>
  <c r="F11"/>
  <c r="C12"/>
  <c r="E12"/>
  <c r="F12"/>
  <c r="D12"/>
  <c r="C13"/>
  <c r="C14"/>
  <c r="D14"/>
  <c r="E14"/>
  <c r="F14"/>
  <c r="C15"/>
  <c r="D15"/>
  <c r="E15"/>
  <c r="F15"/>
  <c r="C16"/>
  <c r="E16"/>
  <c r="F16"/>
  <c r="D16"/>
  <c r="C17"/>
  <c r="C18"/>
  <c r="D18"/>
  <c r="E18"/>
  <c r="F18"/>
  <c r="C19"/>
  <c r="D19"/>
  <c r="E19"/>
  <c r="F19"/>
  <c r="C20"/>
  <c r="E20"/>
  <c r="F20"/>
  <c r="D20"/>
  <c r="C21"/>
  <c r="C22"/>
  <c r="D22"/>
  <c r="E22"/>
  <c r="F22"/>
  <c r="C23"/>
  <c r="D23"/>
  <c r="E23"/>
  <c r="F23"/>
  <c r="C24"/>
  <c r="E24"/>
  <c r="F24"/>
  <c r="D24"/>
  <c r="C25"/>
  <c r="C26"/>
  <c r="D26"/>
  <c r="E26"/>
  <c r="F26"/>
  <c r="C27"/>
  <c r="D27"/>
  <c r="E27"/>
  <c r="F27"/>
  <c r="C28"/>
  <c r="E28"/>
  <c r="F28"/>
  <c r="D28"/>
  <c r="C29"/>
  <c r="C30"/>
  <c r="D30"/>
  <c r="E30"/>
  <c r="F30"/>
  <c r="C31"/>
  <c r="D31"/>
  <c r="E31"/>
  <c r="F31"/>
  <c r="C32"/>
  <c r="E32"/>
  <c r="F32"/>
  <c r="D32"/>
  <c r="C33"/>
  <c r="C11" i="3"/>
  <c r="D11"/>
  <c r="C8"/>
  <c r="D8"/>
  <c r="E8"/>
  <c r="C9"/>
  <c r="D9"/>
  <c r="E9"/>
  <c r="C10"/>
  <c r="D10"/>
  <c r="E10"/>
  <c r="C6"/>
  <c r="D6"/>
  <c r="C7"/>
  <c r="D7"/>
  <c r="E7"/>
  <c r="C5"/>
  <c r="D5"/>
  <c r="E5"/>
  <c r="C12"/>
  <c r="C13"/>
  <c r="C14"/>
  <c r="C15"/>
  <c r="C16"/>
  <c r="C17"/>
  <c r="C18"/>
  <c r="C19"/>
  <c r="C20"/>
  <c r="C21"/>
  <c r="C22"/>
  <c r="C23"/>
  <c r="D23"/>
  <c r="E23"/>
  <c r="C24"/>
  <c r="C25"/>
  <c r="C26"/>
  <c r="C27"/>
  <c r="D27"/>
  <c r="E27"/>
  <c r="C28"/>
  <c r="C29"/>
  <c r="D29"/>
  <c r="E29"/>
  <c r="F29"/>
  <c r="C30"/>
  <c r="C31"/>
  <c r="D31"/>
  <c r="E31"/>
  <c r="C32"/>
  <c r="C34"/>
  <c r="D34"/>
  <c r="E34"/>
  <c r="C24" i="2"/>
  <c r="E24"/>
  <c r="F24"/>
  <c r="D24"/>
  <c r="C25"/>
  <c r="C26"/>
  <c r="D26"/>
  <c r="E26"/>
  <c r="F26"/>
  <c r="C27"/>
  <c r="D27"/>
  <c r="E27"/>
  <c r="F27"/>
  <c r="C28"/>
  <c r="E28"/>
  <c r="F28"/>
  <c r="D28"/>
  <c r="C29"/>
  <c r="C30"/>
  <c r="D30"/>
  <c r="E30"/>
  <c r="F30"/>
  <c r="C6"/>
  <c r="E6"/>
  <c r="F6"/>
  <c r="C7"/>
  <c r="C8"/>
  <c r="E8"/>
  <c r="F8"/>
  <c r="C9"/>
  <c r="C10"/>
  <c r="E10"/>
  <c r="F10"/>
  <c r="C11"/>
  <c r="C12"/>
  <c r="E12"/>
  <c r="F12"/>
  <c r="C13"/>
  <c r="C14"/>
  <c r="E14"/>
  <c r="F14"/>
  <c r="C15"/>
  <c r="C16"/>
  <c r="E16"/>
  <c r="F16"/>
  <c r="C17"/>
  <c r="E17"/>
  <c r="F17"/>
  <c r="C18"/>
  <c r="E18"/>
  <c r="F18"/>
  <c r="C19"/>
  <c r="C20"/>
  <c r="E20"/>
  <c r="F20"/>
  <c r="C21"/>
  <c r="C22"/>
  <c r="C23"/>
  <c r="C5"/>
  <c r="D5"/>
  <c r="C31"/>
  <c r="E31"/>
  <c r="F31"/>
  <c r="C32"/>
  <c r="D32"/>
  <c r="E32"/>
  <c r="F32"/>
  <c r="C33"/>
  <c r="D31"/>
  <c r="D33"/>
  <c r="E33"/>
  <c r="F33"/>
  <c r="D19"/>
  <c r="E19"/>
  <c r="F19"/>
  <c r="D18"/>
  <c r="D17"/>
  <c r="D16"/>
  <c r="D15"/>
  <c r="E15"/>
  <c r="F15"/>
  <c r="D14"/>
  <c r="D13"/>
  <c r="E13"/>
  <c r="F13"/>
  <c r="D12"/>
  <c r="D11"/>
  <c r="E11"/>
  <c r="F11"/>
  <c r="D10"/>
  <c r="D9"/>
  <c r="E9"/>
  <c r="F9"/>
  <c r="D8"/>
  <c r="D7"/>
  <c r="E7"/>
  <c r="F7"/>
  <c r="D6"/>
  <c r="H60" i="1"/>
  <c r="H31"/>
  <c r="H47"/>
  <c r="H30"/>
  <c r="H38"/>
  <c r="H61"/>
  <c r="H50"/>
  <c r="H40"/>
  <c r="H35"/>
  <c r="H18"/>
  <c r="H62"/>
  <c r="D20" i="2"/>
  <c r="D21"/>
  <c r="E21"/>
  <c r="F21"/>
  <c r="D22"/>
  <c r="E22"/>
  <c r="F22"/>
  <c r="D23"/>
  <c r="E23"/>
  <c r="F23"/>
  <c r="H19" i="1"/>
  <c r="H12"/>
  <c r="H56"/>
  <c r="H39"/>
  <c r="H24"/>
  <c r="H33"/>
  <c r="H57"/>
  <c r="H16"/>
  <c r="H36"/>
  <c r="H34"/>
  <c r="H17"/>
  <c r="H15"/>
  <c r="H22"/>
  <c r="E33" i="4"/>
  <c r="F33"/>
  <c r="H55" i="1"/>
  <c r="H25"/>
  <c r="H32"/>
  <c r="H46"/>
  <c r="H49"/>
  <c r="H63"/>
  <c r="H20"/>
  <c r="E29" i="4"/>
  <c r="F29"/>
  <c r="E5" i="2"/>
  <c r="F5"/>
  <c r="H26" i="1"/>
  <c r="H54"/>
  <c r="H48"/>
  <c r="H6"/>
  <c r="H59"/>
  <c r="D29" i="2"/>
  <c r="E29"/>
  <c r="F29"/>
  <c r="D25"/>
  <c r="E25"/>
  <c r="F25"/>
  <c r="D32" i="3"/>
  <c r="D30"/>
  <c r="E30"/>
  <c r="D28"/>
  <c r="E28"/>
  <c r="D26"/>
  <c r="E26"/>
  <c r="D25"/>
  <c r="E25"/>
  <c r="D24"/>
  <c r="E24"/>
  <c r="G24"/>
  <c r="D22"/>
  <c r="E22"/>
  <c r="D21"/>
  <c r="E21"/>
  <c r="F21"/>
  <c r="D20"/>
  <c r="E20"/>
  <c r="D19"/>
  <c r="E19"/>
  <c r="D18"/>
  <c r="E18"/>
  <c r="D17"/>
  <c r="E17"/>
  <c r="F17"/>
  <c r="D16"/>
  <c r="E16"/>
  <c r="D15"/>
  <c r="E15"/>
  <c r="D14"/>
  <c r="E14"/>
  <c r="D13"/>
  <c r="E13"/>
  <c r="D12"/>
  <c r="E12"/>
  <c r="D33" i="4"/>
  <c r="D29"/>
  <c r="D25"/>
  <c r="E25"/>
  <c r="F25"/>
  <c r="D21"/>
  <c r="E21"/>
  <c r="F21"/>
  <c r="D17"/>
  <c r="E17"/>
  <c r="F17"/>
  <c r="D13"/>
  <c r="E13"/>
  <c r="F13"/>
  <c r="D9"/>
  <c r="E9"/>
  <c r="F9"/>
  <c r="D5"/>
  <c r="E5"/>
  <c r="F5"/>
  <c r="F13" i="3"/>
  <c r="G13"/>
  <c r="G31"/>
  <c r="F31"/>
  <c r="G19"/>
  <c r="F19"/>
  <c r="G21"/>
  <c r="F24"/>
  <c r="F32"/>
  <c r="G22"/>
  <c r="F22"/>
  <c r="F20"/>
  <c r="G20"/>
  <c r="F16"/>
  <c r="G16"/>
  <c r="G28"/>
  <c r="F28"/>
  <c r="G7"/>
  <c r="F7"/>
  <c r="G9"/>
  <c r="F9"/>
  <c r="F14"/>
  <c r="G14"/>
  <c r="F25"/>
  <c r="G25"/>
  <c r="G12"/>
  <c r="F12"/>
  <c r="F15"/>
  <c r="G15"/>
  <c r="F18"/>
  <c r="G18"/>
  <c r="F27"/>
  <c r="G27"/>
  <c r="F30"/>
  <c r="G30"/>
  <c r="F34"/>
  <c r="G34"/>
  <c r="G23"/>
  <c r="F23"/>
  <c r="G26"/>
  <c r="F26"/>
  <c r="G5"/>
  <c r="F5"/>
  <c r="G10"/>
  <c r="F10"/>
  <c r="F8"/>
  <c r="G8"/>
  <c r="G29"/>
  <c r="G17"/>
  <c r="E6"/>
  <c r="E11"/>
  <c r="G32"/>
  <c r="F6"/>
  <c r="G6"/>
  <c r="F11"/>
  <c r="G11"/>
  <c r="H14" i="1" l="1"/>
  <c r="H52"/>
  <c r="H41"/>
  <c r="H27"/>
  <c r="H58"/>
  <c r="H29"/>
  <c r="H21"/>
  <c r="H37"/>
  <c r="H53"/>
  <c r="H64"/>
  <c r="H66"/>
  <c r="H51"/>
  <c r="I67" l="1"/>
</calcChain>
</file>

<file path=xl/sharedStrings.xml><?xml version="1.0" encoding="utf-8"?>
<sst xmlns="http://schemas.openxmlformats.org/spreadsheetml/2006/main" count="396" uniqueCount="262">
  <si>
    <t>党 员             姓 名</t>
  </si>
  <si>
    <t>缴费组成</t>
  </si>
  <si>
    <t>计缴比例</t>
  </si>
  <si>
    <t>党员签名</t>
  </si>
  <si>
    <t>职务工资</t>
  </si>
  <si>
    <t>级别工资</t>
  </si>
  <si>
    <t>规范性 津补贴</t>
  </si>
  <si>
    <t>扣减养老保险金部分</t>
  </si>
  <si>
    <t>说明：此表为自动生成表格，已填入数字的栏目不能改动，只需填写空格栏目即可自动生成应交党费金额。</t>
  </si>
  <si>
    <t>月缴费基数</t>
  </si>
  <si>
    <t xml:space="preserve">党员姓名           </t>
  </si>
  <si>
    <t>离退休费总额  （养老金总额）</t>
  </si>
  <si>
    <t>佘  华</t>
    <phoneticPr fontId="5" type="noConversion"/>
  </si>
  <si>
    <t>张绍红</t>
  </si>
  <si>
    <t>吕正兆</t>
  </si>
  <si>
    <t>尹道荣</t>
  </si>
  <si>
    <t>邱昌军</t>
    <phoneticPr fontId="5" type="noConversion"/>
  </si>
  <si>
    <t>范正宪</t>
  </si>
  <si>
    <t>任  飞</t>
  </si>
  <si>
    <t>谭险峰</t>
  </si>
  <si>
    <t>陈  炬</t>
  </si>
  <si>
    <t xml:space="preserve"> 陈行煌 </t>
  </si>
  <si>
    <t>黄海军</t>
  </si>
  <si>
    <t>陆  军</t>
    <phoneticPr fontId="5" type="noConversion"/>
  </si>
  <si>
    <t>李家荣</t>
  </si>
  <si>
    <t>朱于兵</t>
  </si>
  <si>
    <t xml:space="preserve"> 黄光忠 </t>
  </si>
  <si>
    <t>贺继华</t>
  </si>
  <si>
    <t>郑崇高</t>
  </si>
  <si>
    <t>刘晓风</t>
  </si>
  <si>
    <t>贺友军</t>
  </si>
  <si>
    <t>薛明东</t>
  </si>
  <si>
    <t xml:space="preserve"> 解华书 </t>
  </si>
  <si>
    <t>黄光元</t>
  </si>
  <si>
    <t>曾华平</t>
  </si>
  <si>
    <t>向松林</t>
  </si>
  <si>
    <t>崔显祝</t>
  </si>
  <si>
    <t>李纯斌</t>
  </si>
  <si>
    <t xml:space="preserve"> 刘振华 </t>
  </si>
  <si>
    <t>刘永波</t>
  </si>
  <si>
    <t>苏美达</t>
  </si>
  <si>
    <t>陈柳林</t>
  </si>
  <si>
    <t>程光伦</t>
  </si>
  <si>
    <t>田天宝</t>
  </si>
  <si>
    <t>黄谋玺</t>
  </si>
  <si>
    <t>卜武建</t>
  </si>
  <si>
    <t>孙德军</t>
  </si>
  <si>
    <t>黄筱筱</t>
  </si>
  <si>
    <t>刘艳敏</t>
  </si>
  <si>
    <t>曾姣华</t>
    <phoneticPr fontId="5" type="noConversion"/>
  </si>
  <si>
    <t>王  蝶</t>
    <phoneticPr fontId="5" type="noConversion"/>
  </si>
  <si>
    <t>黄  崧</t>
    <phoneticPr fontId="5" type="noConversion"/>
  </si>
  <si>
    <t>黄光菊</t>
    <phoneticPr fontId="5" type="noConversion"/>
  </si>
  <si>
    <t>薛钰晖</t>
    <phoneticPr fontId="5" type="noConversion"/>
  </si>
  <si>
    <t>卢爱贝</t>
    <phoneticPr fontId="5" type="noConversion"/>
  </si>
  <si>
    <t>魏  玮</t>
    <phoneticPr fontId="5" type="noConversion"/>
  </si>
  <si>
    <t>万小龙</t>
    <phoneticPr fontId="5" type="noConversion"/>
  </si>
  <si>
    <t>姚  磊</t>
    <phoneticPr fontId="5" type="noConversion"/>
  </si>
  <si>
    <t>尹  佳</t>
    <phoneticPr fontId="5" type="noConversion"/>
  </si>
  <si>
    <t>李  爽</t>
    <phoneticPr fontId="5" type="noConversion"/>
  </si>
  <si>
    <t>冯  超</t>
    <phoneticPr fontId="5" type="noConversion"/>
  </si>
  <si>
    <t>向巍</t>
    <phoneticPr fontId="5" type="noConversion"/>
  </si>
  <si>
    <t>刘涛</t>
    <phoneticPr fontId="5" type="noConversion"/>
  </si>
  <si>
    <t>冯晓叶</t>
    <phoneticPr fontId="5" type="noConversion"/>
  </si>
  <si>
    <t>周锐</t>
    <phoneticPr fontId="5" type="noConversion"/>
  </si>
  <si>
    <t>牛漓春</t>
    <phoneticPr fontId="5" type="noConversion"/>
  </si>
  <si>
    <t>曾云</t>
    <phoneticPr fontId="5" type="noConversion"/>
  </si>
  <si>
    <t>陈晓桦</t>
    <phoneticPr fontId="5" type="noConversion"/>
  </si>
  <si>
    <t>朱小丽</t>
    <phoneticPr fontId="5" type="noConversion"/>
  </si>
  <si>
    <t>黄书培</t>
    <phoneticPr fontId="5" type="noConversion"/>
  </si>
  <si>
    <t>综合党支部</t>
    <phoneticPr fontId="5" type="noConversion"/>
  </si>
  <si>
    <t>所属党支部</t>
    <phoneticPr fontId="5" type="noConversion"/>
  </si>
  <si>
    <t>执行党支部</t>
    <phoneticPr fontId="5" type="noConversion"/>
  </si>
  <si>
    <t>法警队党支部</t>
    <phoneticPr fontId="5" type="noConversion"/>
  </si>
  <si>
    <t>机关第一党支部</t>
    <phoneticPr fontId="5" type="noConversion"/>
  </si>
  <si>
    <t>机关第二党支部</t>
    <phoneticPr fontId="5" type="noConversion"/>
  </si>
  <si>
    <t>机关第三党支部</t>
    <phoneticPr fontId="5" type="noConversion"/>
  </si>
  <si>
    <t>红岩法庭党支部</t>
    <phoneticPr fontId="5" type="noConversion"/>
  </si>
  <si>
    <t>茅田法庭党支部</t>
    <phoneticPr fontId="5" type="noConversion"/>
  </si>
  <si>
    <t>景阳法庭 党支部</t>
    <phoneticPr fontId="5" type="noConversion"/>
  </si>
  <si>
    <t>说明：此表为自动生成表格，已填入数字的栏目不能改动，只需填写空格栏目即可自动生成应交党费金额。(四舍五入)</t>
    <phoneticPr fontId="5" type="noConversion"/>
  </si>
  <si>
    <t>填报单位（支部名称）：中共建始县人民法院总支部委员会</t>
    <phoneticPr fontId="5" type="noConversion"/>
  </si>
  <si>
    <t>刘乐顺</t>
  </si>
  <si>
    <t>陈邦贵</t>
  </si>
  <si>
    <t>吴  骏</t>
    <phoneticPr fontId="5" type="noConversion"/>
  </si>
  <si>
    <t>姚先甫</t>
  </si>
  <si>
    <t>黄仁美</t>
  </si>
  <si>
    <t>屈世美</t>
  </si>
  <si>
    <t>陈礼杰</t>
  </si>
  <si>
    <t>孙德富</t>
  </si>
  <si>
    <t>谭新大</t>
  </si>
  <si>
    <t>尹明全</t>
    <phoneticPr fontId="5" type="noConversion"/>
  </si>
  <si>
    <t>朱方新</t>
    <phoneticPr fontId="5" type="noConversion"/>
  </si>
  <si>
    <t>姚世良</t>
    <phoneticPr fontId="5" type="noConversion"/>
  </si>
  <si>
    <t>李光忠</t>
    <phoneticPr fontId="5" type="noConversion"/>
  </si>
  <si>
    <t>曾庆益</t>
  </si>
  <si>
    <t>李德秀</t>
  </si>
  <si>
    <t>杨万武</t>
  </si>
  <si>
    <t>高国安</t>
    <phoneticPr fontId="5" type="noConversion"/>
  </si>
  <si>
    <t>梁上荣</t>
    <phoneticPr fontId="5" type="noConversion"/>
  </si>
  <si>
    <t>潘贤金</t>
    <phoneticPr fontId="5" type="noConversion"/>
  </si>
  <si>
    <t>张昌华</t>
    <phoneticPr fontId="5" type="noConversion"/>
  </si>
  <si>
    <t>郑建设</t>
    <phoneticPr fontId="5" type="noConversion"/>
  </si>
  <si>
    <t>李增波</t>
    <phoneticPr fontId="5" type="noConversion"/>
  </si>
  <si>
    <t>叶楚元</t>
    <phoneticPr fontId="5" type="noConversion"/>
  </si>
  <si>
    <t>向仕海</t>
    <phoneticPr fontId="5" type="noConversion"/>
  </si>
  <si>
    <t>陈济贵</t>
    <phoneticPr fontId="5" type="noConversion"/>
  </si>
  <si>
    <t>邱昌浩</t>
    <phoneticPr fontId="5" type="noConversion"/>
  </si>
  <si>
    <t>朱于光</t>
    <phoneticPr fontId="5" type="noConversion"/>
  </si>
  <si>
    <t>申明程</t>
    <phoneticPr fontId="5" type="noConversion"/>
  </si>
  <si>
    <t>田世周</t>
    <phoneticPr fontId="5" type="noConversion"/>
  </si>
  <si>
    <t xml:space="preserve">填报单位（支部名称）：            县法院老干部党支部             </t>
    <phoneticPr fontId="5" type="noConversion"/>
  </si>
  <si>
    <t>全年应
缴金额</t>
    <phoneticPr fontId="5" type="noConversion"/>
  </si>
  <si>
    <t>半年应
缴金额</t>
    <phoneticPr fontId="5" type="noConversion"/>
  </si>
  <si>
    <t>建始县离退休党员交纳党费核算登记表(1-6)</t>
    <phoneticPr fontId="5" type="noConversion"/>
  </si>
  <si>
    <t>全年应
缴金额</t>
    <phoneticPr fontId="5" type="noConversion"/>
  </si>
  <si>
    <t>半年应
缴金额</t>
    <phoneticPr fontId="5" type="noConversion"/>
  </si>
  <si>
    <t>吴  骏</t>
    <phoneticPr fontId="5" type="noConversion"/>
  </si>
  <si>
    <t>尹明全</t>
    <phoneticPr fontId="5" type="noConversion"/>
  </si>
  <si>
    <t>朱方新</t>
    <phoneticPr fontId="5" type="noConversion"/>
  </si>
  <si>
    <t>姚世良</t>
    <phoneticPr fontId="5" type="noConversion"/>
  </si>
  <si>
    <t>李光忠</t>
    <phoneticPr fontId="5" type="noConversion"/>
  </si>
  <si>
    <t>高国安</t>
    <phoneticPr fontId="5" type="noConversion"/>
  </si>
  <si>
    <t>梁上荣</t>
    <phoneticPr fontId="5" type="noConversion"/>
  </si>
  <si>
    <t>潘贤金</t>
    <phoneticPr fontId="5" type="noConversion"/>
  </si>
  <si>
    <t>张昌华</t>
    <phoneticPr fontId="5" type="noConversion"/>
  </si>
  <si>
    <t>郑建设</t>
    <phoneticPr fontId="5" type="noConversion"/>
  </si>
  <si>
    <t>李增波</t>
    <phoneticPr fontId="5" type="noConversion"/>
  </si>
  <si>
    <t>叶楚元</t>
    <phoneticPr fontId="5" type="noConversion"/>
  </si>
  <si>
    <t>向仕海</t>
    <phoneticPr fontId="5" type="noConversion"/>
  </si>
  <si>
    <t>陈济贵</t>
    <phoneticPr fontId="5" type="noConversion"/>
  </si>
  <si>
    <t>邱昌浩</t>
    <phoneticPr fontId="5" type="noConversion"/>
  </si>
  <si>
    <t>田世周</t>
    <phoneticPr fontId="5" type="noConversion"/>
  </si>
  <si>
    <t>7-9月</t>
    <phoneticPr fontId="5" type="noConversion"/>
  </si>
  <si>
    <t>已交至12月</t>
    <phoneticPr fontId="5" type="noConversion"/>
  </si>
  <si>
    <t xml:space="preserve">填报单位（支部名称）：            县法院老干部党支部             </t>
    <phoneticPr fontId="5" type="noConversion"/>
  </si>
  <si>
    <t>吴  骏</t>
    <phoneticPr fontId="5" type="noConversion"/>
  </si>
  <si>
    <t>尹明全</t>
    <phoneticPr fontId="5" type="noConversion"/>
  </si>
  <si>
    <t>朱方新</t>
    <phoneticPr fontId="5" type="noConversion"/>
  </si>
  <si>
    <t>姚世良</t>
    <phoneticPr fontId="5" type="noConversion"/>
  </si>
  <si>
    <t>李光忠</t>
    <phoneticPr fontId="5" type="noConversion"/>
  </si>
  <si>
    <t>高国安</t>
    <phoneticPr fontId="5" type="noConversion"/>
  </si>
  <si>
    <t>梁上荣</t>
    <phoneticPr fontId="5" type="noConversion"/>
  </si>
  <si>
    <t>潘贤金</t>
    <phoneticPr fontId="5" type="noConversion"/>
  </si>
  <si>
    <t>张昌华</t>
    <phoneticPr fontId="5" type="noConversion"/>
  </si>
  <si>
    <t>郑建设</t>
    <phoneticPr fontId="5" type="noConversion"/>
  </si>
  <si>
    <t>李增波</t>
    <phoneticPr fontId="5" type="noConversion"/>
  </si>
  <si>
    <t>叶楚元</t>
    <phoneticPr fontId="5" type="noConversion"/>
  </si>
  <si>
    <t>向仕海</t>
    <phoneticPr fontId="5" type="noConversion"/>
  </si>
  <si>
    <t>陈济贵</t>
    <phoneticPr fontId="5" type="noConversion"/>
  </si>
  <si>
    <t>邱昌浩</t>
    <phoneticPr fontId="5" type="noConversion"/>
  </si>
  <si>
    <t>朱于光</t>
    <phoneticPr fontId="5" type="noConversion"/>
  </si>
  <si>
    <t>申明程</t>
    <phoneticPr fontId="5" type="noConversion"/>
  </si>
  <si>
    <t>田世周</t>
    <phoneticPr fontId="5" type="noConversion"/>
  </si>
  <si>
    <t>每月缴纳</t>
    <phoneticPr fontId="5" type="noConversion"/>
  </si>
  <si>
    <t>建始县离退休党员交纳党费核算登记表9月</t>
    <phoneticPr fontId="5" type="noConversion"/>
  </si>
  <si>
    <t>综合党支部</t>
    <phoneticPr fontId="5" type="noConversion"/>
  </si>
  <si>
    <t>执行党支部</t>
    <phoneticPr fontId="5" type="noConversion"/>
  </si>
  <si>
    <t>法警队党支部</t>
    <phoneticPr fontId="5" type="noConversion"/>
  </si>
  <si>
    <t>机关第一党支部</t>
    <phoneticPr fontId="5" type="noConversion"/>
  </si>
  <si>
    <t>建始县人民法院选民法</t>
    <phoneticPr fontId="5" type="noConversion"/>
  </si>
  <si>
    <t>支部</t>
    <phoneticPr fontId="5" type="noConversion"/>
  </si>
  <si>
    <t>姓名</t>
    <phoneticPr fontId="5" type="noConversion"/>
  </si>
  <si>
    <t>序号</t>
    <phoneticPr fontId="5" type="noConversion"/>
  </si>
  <si>
    <t xml:space="preserve">填报单位（支部名称）：            县法院老干部党支部             </t>
    <phoneticPr fontId="5" type="noConversion"/>
  </si>
  <si>
    <t>全年应
缴金额</t>
    <phoneticPr fontId="5" type="noConversion"/>
  </si>
  <si>
    <t>吴  骏</t>
    <phoneticPr fontId="5" type="noConversion"/>
  </si>
  <si>
    <t>尹明全</t>
    <phoneticPr fontId="5" type="noConversion"/>
  </si>
  <si>
    <t>朱方新</t>
    <phoneticPr fontId="5" type="noConversion"/>
  </si>
  <si>
    <t>姚世良</t>
    <phoneticPr fontId="5" type="noConversion"/>
  </si>
  <si>
    <t>李光忠</t>
    <phoneticPr fontId="5" type="noConversion"/>
  </si>
  <si>
    <t>高国安</t>
    <phoneticPr fontId="5" type="noConversion"/>
  </si>
  <si>
    <t>梁上荣</t>
    <phoneticPr fontId="5" type="noConversion"/>
  </si>
  <si>
    <t>潘贤金</t>
    <phoneticPr fontId="5" type="noConversion"/>
  </si>
  <si>
    <t>张昌华</t>
    <phoneticPr fontId="5" type="noConversion"/>
  </si>
  <si>
    <t>郑建设</t>
    <phoneticPr fontId="5" type="noConversion"/>
  </si>
  <si>
    <t>李增波</t>
    <phoneticPr fontId="5" type="noConversion"/>
  </si>
  <si>
    <t>叶楚元</t>
    <phoneticPr fontId="5" type="noConversion"/>
  </si>
  <si>
    <t>向仕海</t>
    <phoneticPr fontId="5" type="noConversion"/>
  </si>
  <si>
    <t>陈济贵</t>
    <phoneticPr fontId="5" type="noConversion"/>
  </si>
  <si>
    <t>邱昌浩</t>
    <phoneticPr fontId="5" type="noConversion"/>
  </si>
  <si>
    <t>朱于光</t>
    <phoneticPr fontId="5" type="noConversion"/>
  </si>
  <si>
    <t>申明程</t>
    <phoneticPr fontId="5" type="noConversion"/>
  </si>
  <si>
    <t>田世周</t>
    <phoneticPr fontId="5" type="noConversion"/>
  </si>
  <si>
    <t>每月缴纳</t>
    <phoneticPr fontId="5" type="noConversion"/>
  </si>
  <si>
    <t>建始县离退休党员交纳党费核算登记表10月</t>
    <phoneticPr fontId="5" type="noConversion"/>
  </si>
  <si>
    <t xml:space="preserve">填报单位（支部名称）：            县法院老干部党支部             </t>
    <phoneticPr fontId="5" type="noConversion"/>
  </si>
  <si>
    <t>全年应
缴金额</t>
    <phoneticPr fontId="5" type="noConversion"/>
  </si>
  <si>
    <t>每月缴纳</t>
    <phoneticPr fontId="5" type="noConversion"/>
  </si>
  <si>
    <t>吴  骏</t>
    <phoneticPr fontId="5" type="noConversion"/>
  </si>
  <si>
    <t>尹明全</t>
    <phoneticPr fontId="5" type="noConversion"/>
  </si>
  <si>
    <t>朱方新</t>
    <phoneticPr fontId="5" type="noConversion"/>
  </si>
  <si>
    <t>姚世良</t>
    <phoneticPr fontId="5" type="noConversion"/>
  </si>
  <si>
    <t>李光忠</t>
    <phoneticPr fontId="5" type="noConversion"/>
  </si>
  <si>
    <t>高国安</t>
    <phoneticPr fontId="5" type="noConversion"/>
  </si>
  <si>
    <t>梁上荣</t>
    <phoneticPr fontId="5" type="noConversion"/>
  </si>
  <si>
    <t>潘贤金</t>
    <phoneticPr fontId="5" type="noConversion"/>
  </si>
  <si>
    <t>张昌华</t>
    <phoneticPr fontId="5" type="noConversion"/>
  </si>
  <si>
    <t>郑建设</t>
    <phoneticPr fontId="5" type="noConversion"/>
  </si>
  <si>
    <t>李增波</t>
    <phoneticPr fontId="5" type="noConversion"/>
  </si>
  <si>
    <t>叶楚元</t>
    <phoneticPr fontId="5" type="noConversion"/>
  </si>
  <si>
    <t>向仕海</t>
    <phoneticPr fontId="5" type="noConversion"/>
  </si>
  <si>
    <t>陈济贵</t>
    <phoneticPr fontId="5" type="noConversion"/>
  </si>
  <si>
    <t>邱昌浩</t>
    <phoneticPr fontId="5" type="noConversion"/>
  </si>
  <si>
    <t>朱于光</t>
    <phoneticPr fontId="5" type="noConversion"/>
  </si>
  <si>
    <t>申明程</t>
    <phoneticPr fontId="5" type="noConversion"/>
  </si>
  <si>
    <t>田世周</t>
    <phoneticPr fontId="5" type="noConversion"/>
  </si>
  <si>
    <t>建始县离退休党员交纳党费核算登记表11月</t>
    <phoneticPr fontId="5" type="noConversion"/>
  </si>
  <si>
    <t>黄光元</t>
    <phoneticPr fontId="5" type="noConversion"/>
  </si>
  <si>
    <t>0.005</t>
  </si>
  <si>
    <t>范正宪</t>
    <phoneticPr fontId="5" type="noConversion"/>
  </si>
  <si>
    <t>备注</t>
    <phoneticPr fontId="5" type="noConversion"/>
  </si>
  <si>
    <t>月缴费 基 数(税后)</t>
    <phoneticPr fontId="5" type="noConversion"/>
  </si>
  <si>
    <t>总计</t>
    <phoneticPr fontId="5" type="noConversion"/>
  </si>
  <si>
    <t>已交至11月</t>
    <phoneticPr fontId="5" type="noConversion"/>
  </si>
  <si>
    <t>已交至12月</t>
  </si>
  <si>
    <t>已交至7-9月</t>
    <phoneticPr fontId="5" type="noConversion"/>
  </si>
  <si>
    <t>1-3月</t>
  </si>
  <si>
    <t>0.01</t>
  </si>
  <si>
    <t>4-12月</t>
  </si>
  <si>
    <t>2016年建始县离退休党员交纳党费核算登记表</t>
    <phoneticPr fontId="5" type="noConversion"/>
  </si>
  <si>
    <t>郑向东</t>
    <phoneticPr fontId="5" type="noConversion"/>
  </si>
  <si>
    <t>李晓飞</t>
    <phoneticPr fontId="5" type="noConversion"/>
  </si>
  <si>
    <t>贺友军</t>
    <phoneticPr fontId="5" type="noConversion"/>
  </si>
  <si>
    <t>黄筱筱</t>
    <phoneticPr fontId="5" type="noConversion"/>
  </si>
  <si>
    <t>曾华平</t>
    <phoneticPr fontId="5" type="noConversion"/>
  </si>
  <si>
    <t>谭险峰</t>
    <phoneticPr fontId="5" type="noConversion"/>
  </si>
  <si>
    <t>黄海军</t>
    <phoneticPr fontId="5" type="noConversion"/>
  </si>
  <si>
    <t>田天宝</t>
    <phoneticPr fontId="5" type="noConversion"/>
  </si>
  <si>
    <t>陈柳林</t>
    <phoneticPr fontId="5" type="noConversion"/>
  </si>
  <si>
    <t>薛明东</t>
    <phoneticPr fontId="5" type="noConversion"/>
  </si>
  <si>
    <t>尹道荣</t>
    <phoneticPr fontId="5" type="noConversion"/>
  </si>
  <si>
    <t>程光伦</t>
    <phoneticPr fontId="5" type="noConversion"/>
  </si>
  <si>
    <t>孙德军</t>
    <phoneticPr fontId="5" type="noConversion"/>
  </si>
  <si>
    <t>黄谋玺</t>
    <phoneticPr fontId="5" type="noConversion"/>
  </si>
  <si>
    <t>卜武建</t>
    <phoneticPr fontId="5" type="noConversion"/>
  </si>
  <si>
    <t>王可军</t>
    <phoneticPr fontId="5" type="noConversion"/>
  </si>
  <si>
    <t>吕正兆</t>
    <phoneticPr fontId="5" type="noConversion"/>
  </si>
  <si>
    <t xml:space="preserve"> 刘振华 </t>
    <phoneticPr fontId="5" type="noConversion"/>
  </si>
  <si>
    <t>苏美达</t>
    <phoneticPr fontId="5" type="noConversion"/>
  </si>
  <si>
    <t>朱于兵</t>
    <phoneticPr fontId="5" type="noConversion"/>
  </si>
  <si>
    <t>刘晓风</t>
    <phoneticPr fontId="5" type="noConversion"/>
  </si>
  <si>
    <t>刘永波</t>
    <phoneticPr fontId="5" type="noConversion"/>
  </si>
  <si>
    <t>郑崇高</t>
    <phoneticPr fontId="5" type="noConversion"/>
  </si>
  <si>
    <t>廖德胜</t>
    <phoneticPr fontId="5" type="noConversion"/>
  </si>
  <si>
    <t>张绍红</t>
    <phoneticPr fontId="5" type="noConversion"/>
  </si>
  <si>
    <t>任  飞</t>
    <phoneticPr fontId="5" type="noConversion"/>
  </si>
  <si>
    <t>李纯斌</t>
    <phoneticPr fontId="5" type="noConversion"/>
  </si>
  <si>
    <t>陈  炬</t>
    <phoneticPr fontId="5" type="noConversion"/>
  </si>
  <si>
    <t>李家荣</t>
    <phoneticPr fontId="5" type="noConversion"/>
  </si>
  <si>
    <t>崔显祝</t>
    <phoneticPr fontId="5" type="noConversion"/>
  </si>
  <si>
    <t>陈  耀</t>
    <phoneticPr fontId="5" type="noConversion"/>
  </si>
  <si>
    <t>龙克亚</t>
    <phoneticPr fontId="5" type="noConversion"/>
  </si>
  <si>
    <t>邹蜀奇</t>
    <phoneticPr fontId="5" type="noConversion"/>
  </si>
  <si>
    <t>钟桂森</t>
    <phoneticPr fontId="5" type="noConversion"/>
  </si>
  <si>
    <t>李泽文</t>
    <phoneticPr fontId="5" type="noConversion"/>
  </si>
  <si>
    <t>2017年建始县机关党员（不含工人）党费收缴核算登记表</t>
    <phoneticPr fontId="5" type="noConversion"/>
  </si>
  <si>
    <t xml:space="preserve">陈行煌 </t>
    <phoneticPr fontId="5" type="noConversion"/>
  </si>
  <si>
    <t xml:space="preserve">解华书 </t>
    <phoneticPr fontId="5" type="noConversion"/>
  </si>
  <si>
    <t xml:space="preserve">黄光忠 </t>
    <phoneticPr fontId="5" type="noConversion"/>
  </si>
  <si>
    <t>官店法庭党支部</t>
    <phoneticPr fontId="5" type="noConversion"/>
  </si>
  <si>
    <t>月应缴金额</t>
    <phoneticPr fontId="5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</si>
</sst>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family val="3"/>
      <charset val="134"/>
    </font>
    <font>
      <sz val="12"/>
      <color indexed="63"/>
      <name val="Courier"/>
      <family val="3"/>
    </font>
    <font>
      <sz val="18"/>
      <name val="方正小标宋简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5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fgColor indexed="64"/>
          <bgColor indexed="5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workbookViewId="0">
      <selection sqref="A1:J1"/>
    </sheetView>
  </sheetViews>
  <sheetFormatPr defaultColWidth="9" defaultRowHeight="14.25"/>
  <cols>
    <col min="1" max="1" width="7.375" style="10" customWidth="1"/>
    <col min="2" max="2" width="7.625" customWidth="1"/>
    <col min="3" max="3" width="6.25" customWidth="1"/>
    <col min="4" max="4" width="5.75" customWidth="1"/>
    <col min="5" max="5" width="8" customWidth="1"/>
    <col min="6" max="6" width="8.5" customWidth="1"/>
    <col min="7" max="7" width="7.875" customWidth="1"/>
    <col min="9" max="9" width="10.75" customWidth="1"/>
    <col min="10" max="10" width="9.75" customWidth="1"/>
  </cols>
  <sheetData>
    <row r="1" spans="1:10" ht="21" customHeight="1">
      <c r="A1" s="46" t="s">
        <v>256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3.5" customHeight="1">
      <c r="B2" s="47" t="s">
        <v>81</v>
      </c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4" t="s">
        <v>71</v>
      </c>
      <c r="B3" s="44" t="s">
        <v>0</v>
      </c>
      <c r="C3" s="40" t="s">
        <v>1</v>
      </c>
      <c r="D3" s="40"/>
      <c r="E3" s="40"/>
      <c r="F3" s="40"/>
      <c r="G3" s="44" t="s">
        <v>212</v>
      </c>
      <c r="H3" s="40" t="s">
        <v>2</v>
      </c>
      <c r="I3" s="40" t="s">
        <v>261</v>
      </c>
      <c r="J3" s="41" t="s">
        <v>211</v>
      </c>
    </row>
    <row r="4" spans="1:10" ht="30.75" customHeight="1">
      <c r="A4" s="45"/>
      <c r="B4" s="45"/>
      <c r="C4" s="4" t="s">
        <v>4</v>
      </c>
      <c r="D4" s="4" t="s">
        <v>5</v>
      </c>
      <c r="E4" s="4" t="s">
        <v>6</v>
      </c>
      <c r="F4" s="6" t="s">
        <v>7</v>
      </c>
      <c r="G4" s="44"/>
      <c r="H4" s="40"/>
      <c r="I4" s="40"/>
      <c r="J4" s="42"/>
    </row>
    <row r="5" spans="1:10" ht="17.25" customHeight="1">
      <c r="A5" s="37" t="s">
        <v>70</v>
      </c>
      <c r="B5" s="34" t="s">
        <v>221</v>
      </c>
      <c r="C5" s="35">
        <v>4540</v>
      </c>
      <c r="D5" s="36"/>
      <c r="E5" s="32">
        <v>2049</v>
      </c>
      <c r="F5" s="32">
        <f>(C5+E5)*0.12</f>
        <v>790.68</v>
      </c>
      <c r="G5" s="32">
        <v>5673.49</v>
      </c>
      <c r="H5" s="33" t="str">
        <f t="shared" ref="H5:H36" si="0">IF(G5&lt;=3000,"0.005",IF(G5&lt;=5000,"0.01",IF(G5&lt;=10000,"0.015",IF(G5&gt;=10000,"0.02"))))</f>
        <v>0.015</v>
      </c>
      <c r="I5" s="33">
        <f>G5*H5*1</f>
        <v>85.102349999999987</v>
      </c>
      <c r="J5" s="28"/>
    </row>
    <row r="6" spans="1:10" ht="18" customHeight="1">
      <c r="A6" s="38"/>
      <c r="B6" s="32" t="s">
        <v>16</v>
      </c>
      <c r="C6" s="35">
        <v>3780</v>
      </c>
      <c r="D6" s="36"/>
      <c r="E6" s="32">
        <v>1717</v>
      </c>
      <c r="F6" s="32">
        <f>(C6+E6)*0.12</f>
        <v>659.64</v>
      </c>
      <c r="G6" s="32">
        <v>4802.09</v>
      </c>
      <c r="H6" s="33" t="str">
        <f t="shared" si="0"/>
        <v>0.01</v>
      </c>
      <c r="I6" s="33">
        <f>G6*H6*1</f>
        <v>48.020900000000005</v>
      </c>
      <c r="J6" s="31"/>
    </row>
    <row r="7" spans="1:10" ht="18" customHeight="1">
      <c r="A7" s="38"/>
      <c r="B7" s="34" t="s">
        <v>222</v>
      </c>
      <c r="C7" s="35">
        <v>2736</v>
      </c>
      <c r="D7" s="36"/>
      <c r="E7" s="32">
        <v>1441</v>
      </c>
      <c r="F7" s="32">
        <f t="shared" ref="F7:F66" si="1">(C7+E7)*0.12</f>
        <v>501.24</v>
      </c>
      <c r="G7" s="32">
        <v>3670.49</v>
      </c>
      <c r="H7" s="33" t="str">
        <f t="shared" si="0"/>
        <v>0.01</v>
      </c>
      <c r="I7" s="33">
        <f>G7*H7*1</f>
        <v>36.704900000000002</v>
      </c>
      <c r="J7" s="31"/>
    </row>
    <row r="8" spans="1:10" ht="22.5" customHeight="1">
      <c r="A8" s="38"/>
      <c r="B8" s="34" t="s">
        <v>223</v>
      </c>
      <c r="C8" s="35">
        <v>4340</v>
      </c>
      <c r="D8" s="36"/>
      <c r="E8" s="32">
        <v>1717</v>
      </c>
      <c r="F8" s="32">
        <f t="shared" si="1"/>
        <v>726.83999999999992</v>
      </c>
      <c r="G8" s="32">
        <v>5252.14</v>
      </c>
      <c r="H8" s="33" t="str">
        <f t="shared" ref="H8" si="2">IF(G8&lt;=3000,"0.005",IF(G8&lt;=5000,"0.01",IF(G8&lt;=10000,"0.015",IF(G8&gt;=10000,"0.02"))))</f>
        <v>0.015</v>
      </c>
      <c r="I8" s="33">
        <f>G8*H8*1</f>
        <v>78.7821</v>
      </c>
      <c r="J8" s="31"/>
    </row>
    <row r="9" spans="1:10" ht="22.5" customHeight="1">
      <c r="A9" s="38"/>
      <c r="B9" s="32" t="s">
        <v>210</v>
      </c>
      <c r="C9" s="35">
        <v>3583</v>
      </c>
      <c r="D9" s="36"/>
      <c r="E9" s="32">
        <v>1492</v>
      </c>
      <c r="F9" s="32">
        <f t="shared" si="1"/>
        <v>609</v>
      </c>
      <c r="G9" s="32">
        <v>4437.0200000000004</v>
      </c>
      <c r="H9" s="33" t="str">
        <f t="shared" si="0"/>
        <v>0.01</v>
      </c>
      <c r="I9" s="33">
        <f>G9*H9*1</f>
        <v>44.370200000000004</v>
      </c>
      <c r="J9" s="31"/>
    </row>
    <row r="10" spans="1:10" ht="22.5" customHeight="1">
      <c r="A10" s="38"/>
      <c r="B10" s="32" t="s">
        <v>224</v>
      </c>
      <c r="C10" s="35">
        <v>2160</v>
      </c>
      <c r="D10" s="36"/>
      <c r="E10" s="32">
        <v>1407</v>
      </c>
      <c r="F10" s="32">
        <f t="shared" si="1"/>
        <v>428.03999999999996</v>
      </c>
      <c r="G10" s="32">
        <f>C10+D10+E10-F10</f>
        <v>3138.96</v>
      </c>
      <c r="H10" s="33" t="str">
        <f t="shared" si="0"/>
        <v>0.01</v>
      </c>
      <c r="I10" s="33">
        <f t="shared" ref="I10:I66" si="3">G10*H10*1</f>
        <v>31.389600000000002</v>
      </c>
      <c r="J10" s="31"/>
    </row>
    <row r="11" spans="1:10" ht="22.5" customHeight="1">
      <c r="A11" s="38"/>
      <c r="B11" s="32" t="s">
        <v>53</v>
      </c>
      <c r="C11" s="35">
        <v>2160</v>
      </c>
      <c r="D11" s="36"/>
      <c r="E11" s="32">
        <v>1407</v>
      </c>
      <c r="F11" s="32">
        <f t="shared" si="1"/>
        <v>428.03999999999996</v>
      </c>
      <c r="G11" s="32">
        <f>C11+D11+E11-F11</f>
        <v>3138.96</v>
      </c>
      <c r="H11" s="33" t="str">
        <f t="shared" si="0"/>
        <v>0.01</v>
      </c>
      <c r="I11" s="33">
        <f t="shared" si="3"/>
        <v>31.389600000000002</v>
      </c>
      <c r="J11" s="31"/>
    </row>
    <row r="12" spans="1:10" ht="22.5" customHeight="1">
      <c r="A12" s="38"/>
      <c r="B12" s="32" t="s">
        <v>225</v>
      </c>
      <c r="C12" s="35">
        <v>3583</v>
      </c>
      <c r="D12" s="36"/>
      <c r="E12" s="32">
        <v>1492</v>
      </c>
      <c r="F12" s="32">
        <f t="shared" si="1"/>
        <v>609</v>
      </c>
      <c r="G12" s="32">
        <v>4184.66</v>
      </c>
      <c r="H12" s="33" t="str">
        <f t="shared" si="0"/>
        <v>0.01</v>
      </c>
      <c r="I12" s="33">
        <f t="shared" si="3"/>
        <v>41.846600000000002</v>
      </c>
      <c r="J12" s="31"/>
    </row>
    <row r="13" spans="1:10" ht="22.5" customHeight="1">
      <c r="A13" s="38"/>
      <c r="B13" s="32" t="s">
        <v>68</v>
      </c>
      <c r="C13" s="35">
        <v>1893</v>
      </c>
      <c r="D13" s="36"/>
      <c r="E13" s="32">
        <v>1407</v>
      </c>
      <c r="F13" s="32">
        <f t="shared" si="1"/>
        <v>396</v>
      </c>
      <c r="G13" s="32">
        <v>2904</v>
      </c>
      <c r="H13" s="33" t="str">
        <f t="shared" si="0"/>
        <v>0.005</v>
      </c>
      <c r="I13" s="33">
        <f>G13*H13*1</f>
        <v>14.52</v>
      </c>
      <c r="J13" s="31"/>
    </row>
    <row r="14" spans="1:10" ht="22.5" customHeight="1">
      <c r="A14" s="39"/>
      <c r="B14" s="32" t="s">
        <v>69</v>
      </c>
      <c r="C14" s="35">
        <v>2005</v>
      </c>
      <c r="D14" s="36"/>
      <c r="E14" s="32">
        <v>1407</v>
      </c>
      <c r="F14" s="32">
        <f t="shared" si="1"/>
        <v>409.44</v>
      </c>
      <c r="G14" s="32">
        <f>C14+D14+E14-F14</f>
        <v>3002.56</v>
      </c>
      <c r="H14" s="33" t="str">
        <f t="shared" si="0"/>
        <v>0.01</v>
      </c>
      <c r="I14" s="33">
        <f t="shared" si="3"/>
        <v>30.025600000000001</v>
      </c>
      <c r="J14" s="31"/>
    </row>
    <row r="15" spans="1:10" ht="22.5" customHeight="1">
      <c r="A15" s="37" t="s">
        <v>72</v>
      </c>
      <c r="B15" s="32" t="s">
        <v>226</v>
      </c>
      <c r="C15" s="35">
        <v>4240</v>
      </c>
      <c r="D15" s="36"/>
      <c r="E15" s="32">
        <v>1636</v>
      </c>
      <c r="F15" s="32">
        <f t="shared" si="1"/>
        <v>705.12</v>
      </c>
      <c r="G15" s="32">
        <v>5108.79</v>
      </c>
      <c r="H15" s="33" t="str">
        <f t="shared" si="0"/>
        <v>0.015</v>
      </c>
      <c r="I15" s="33">
        <f>G15*H15*1</f>
        <v>76.63185</v>
      </c>
      <c r="J15" s="31"/>
    </row>
    <row r="16" spans="1:10" ht="22.5" customHeight="1">
      <c r="A16" s="38"/>
      <c r="B16" s="32" t="s">
        <v>258</v>
      </c>
      <c r="C16" s="35">
        <v>3590</v>
      </c>
      <c r="D16" s="36"/>
      <c r="E16" s="32">
        <v>1636</v>
      </c>
      <c r="F16" s="32">
        <f t="shared" si="1"/>
        <v>627.12</v>
      </c>
      <c r="G16" s="32">
        <v>4565.91</v>
      </c>
      <c r="H16" s="33" t="str">
        <f t="shared" si="0"/>
        <v>0.01</v>
      </c>
      <c r="I16" s="33">
        <f t="shared" si="3"/>
        <v>45.659100000000002</v>
      </c>
      <c r="J16" s="31"/>
    </row>
    <row r="17" spans="1:10" ht="22.5" customHeight="1">
      <c r="A17" s="38"/>
      <c r="B17" s="32" t="s">
        <v>227</v>
      </c>
      <c r="C17" s="35">
        <v>3633</v>
      </c>
      <c r="D17" s="36"/>
      <c r="E17" s="32">
        <v>1441</v>
      </c>
      <c r="F17" s="32">
        <f t="shared" si="1"/>
        <v>608.88</v>
      </c>
      <c r="G17" s="32">
        <v>4436.17</v>
      </c>
      <c r="H17" s="33" t="str">
        <f t="shared" si="0"/>
        <v>0.01</v>
      </c>
      <c r="I17" s="33">
        <f t="shared" si="3"/>
        <v>44.361699999999999</v>
      </c>
      <c r="J17" s="31"/>
    </row>
    <row r="18" spans="1:10" ht="22.5" customHeight="1">
      <c r="A18" s="38"/>
      <c r="B18" s="32" t="s">
        <v>228</v>
      </c>
      <c r="C18" s="35">
        <v>3708</v>
      </c>
      <c r="D18" s="36"/>
      <c r="E18" s="32">
        <v>1492</v>
      </c>
      <c r="F18" s="32">
        <f t="shared" si="1"/>
        <v>624</v>
      </c>
      <c r="G18" s="32">
        <v>4543.72</v>
      </c>
      <c r="H18" s="33" t="str">
        <f t="shared" si="0"/>
        <v>0.01</v>
      </c>
      <c r="I18" s="33">
        <f t="shared" si="3"/>
        <v>45.437200000000004</v>
      </c>
      <c r="J18" s="31"/>
    </row>
    <row r="19" spans="1:10" ht="22.5" customHeight="1">
      <c r="A19" s="38"/>
      <c r="B19" s="32" t="s">
        <v>229</v>
      </c>
      <c r="C19" s="35">
        <v>3200</v>
      </c>
      <c r="D19" s="36"/>
      <c r="E19" s="32">
        <v>1441</v>
      </c>
      <c r="F19" s="32">
        <f t="shared" si="1"/>
        <v>556.91999999999996</v>
      </c>
      <c r="G19" s="32">
        <v>4066.56</v>
      </c>
      <c r="H19" s="33" t="str">
        <f t="shared" si="0"/>
        <v>0.01</v>
      </c>
      <c r="I19" s="33">
        <f t="shared" si="3"/>
        <v>40.665599999999998</v>
      </c>
      <c r="J19" s="31"/>
    </row>
    <row r="20" spans="1:10" ht="22.5" customHeight="1">
      <c r="A20" s="38"/>
      <c r="B20" s="32" t="s">
        <v>230</v>
      </c>
      <c r="C20" s="35">
        <v>3315</v>
      </c>
      <c r="D20" s="36"/>
      <c r="E20" s="32">
        <v>1441</v>
      </c>
      <c r="F20" s="32">
        <f t="shared" si="1"/>
        <v>570.72</v>
      </c>
      <c r="G20" s="32">
        <v>4164.72</v>
      </c>
      <c r="H20" s="33" t="str">
        <f t="shared" si="0"/>
        <v>0.01</v>
      </c>
      <c r="I20" s="33">
        <f t="shared" si="3"/>
        <v>41.647200000000005</v>
      </c>
      <c r="J20" s="31"/>
    </row>
    <row r="21" spans="1:10" ht="22.5" customHeight="1">
      <c r="A21" s="39"/>
      <c r="B21" s="32" t="s">
        <v>61</v>
      </c>
      <c r="C21" s="35">
        <v>2005</v>
      </c>
      <c r="D21" s="36"/>
      <c r="E21" s="32">
        <v>1407</v>
      </c>
      <c r="F21" s="32">
        <f t="shared" si="1"/>
        <v>409.44</v>
      </c>
      <c r="G21" s="32">
        <v>3002.56</v>
      </c>
      <c r="H21" s="33" t="str">
        <f t="shared" si="0"/>
        <v>0.01</v>
      </c>
      <c r="I21" s="33">
        <f t="shared" si="3"/>
        <v>30.025600000000001</v>
      </c>
      <c r="J21" s="31"/>
    </row>
    <row r="22" spans="1:10" ht="22.5" customHeight="1">
      <c r="A22" s="37" t="s">
        <v>73</v>
      </c>
      <c r="B22" s="32" t="s">
        <v>231</v>
      </c>
      <c r="C22" s="35">
        <v>4060</v>
      </c>
      <c r="D22" s="36"/>
      <c r="E22" s="32">
        <v>1717</v>
      </c>
      <c r="F22" s="32">
        <f t="shared" si="1"/>
        <v>693.24</v>
      </c>
      <c r="G22" s="32">
        <v>5030.38</v>
      </c>
      <c r="H22" s="33" t="str">
        <f t="shared" si="0"/>
        <v>0.015</v>
      </c>
      <c r="I22" s="33">
        <f t="shared" si="3"/>
        <v>75.455699999999993</v>
      </c>
      <c r="J22" s="31"/>
    </row>
    <row r="23" spans="1:10" ht="22.5" customHeight="1">
      <c r="A23" s="38"/>
      <c r="B23" s="32" t="s">
        <v>232</v>
      </c>
      <c r="C23" s="35">
        <v>2736</v>
      </c>
      <c r="D23" s="36"/>
      <c r="E23" s="32">
        <v>1441</v>
      </c>
      <c r="F23" s="32">
        <f t="shared" si="1"/>
        <v>501.24</v>
      </c>
      <c r="G23" s="32">
        <v>3670.49</v>
      </c>
      <c r="H23" s="33" t="str">
        <f t="shared" si="0"/>
        <v>0.01</v>
      </c>
      <c r="I23" s="33">
        <f t="shared" si="3"/>
        <v>36.704900000000002</v>
      </c>
      <c r="J23" s="31"/>
    </row>
    <row r="24" spans="1:10" ht="22.5" customHeight="1">
      <c r="A24" s="38"/>
      <c r="B24" s="32" t="s">
        <v>233</v>
      </c>
      <c r="C24" s="35">
        <v>3400</v>
      </c>
      <c r="D24" s="36"/>
      <c r="E24" s="32">
        <v>1492</v>
      </c>
      <c r="F24" s="32">
        <f t="shared" si="1"/>
        <v>587.04</v>
      </c>
      <c r="G24" s="32">
        <v>4280.8100000000004</v>
      </c>
      <c r="H24" s="33" t="str">
        <f>IF(G24&lt;=3000,"0.005",IF(G24&lt;=5000,"0.01",IF(G24&lt;=10000,"0.015",IF(G24&gt;=10000,"0.02"))))</f>
        <v>0.01</v>
      </c>
      <c r="I24" s="33">
        <f t="shared" si="3"/>
        <v>42.808100000000003</v>
      </c>
      <c r="J24" s="31"/>
    </row>
    <row r="25" spans="1:10" ht="22.5" customHeight="1">
      <c r="A25" s="38"/>
      <c r="B25" s="32" t="s">
        <v>234</v>
      </c>
      <c r="C25" s="35">
        <v>3912</v>
      </c>
      <c r="D25" s="36"/>
      <c r="E25" s="32">
        <v>1492</v>
      </c>
      <c r="F25" s="32">
        <f t="shared" si="1"/>
        <v>648.48</v>
      </c>
      <c r="G25" s="32">
        <v>4717.8500000000004</v>
      </c>
      <c r="H25" s="33" t="str">
        <f t="shared" si="0"/>
        <v>0.01</v>
      </c>
      <c r="I25" s="33">
        <f t="shared" si="3"/>
        <v>47.178500000000007</v>
      </c>
      <c r="J25" s="31"/>
    </row>
    <row r="26" spans="1:10" ht="22.5" customHeight="1">
      <c r="A26" s="38"/>
      <c r="B26" s="32" t="s">
        <v>235</v>
      </c>
      <c r="C26" s="35">
        <v>3708</v>
      </c>
      <c r="D26" s="36"/>
      <c r="E26" s="32">
        <v>1492</v>
      </c>
      <c r="F26" s="32">
        <f t="shared" si="1"/>
        <v>624</v>
      </c>
      <c r="G26" s="32">
        <v>4543.72</v>
      </c>
      <c r="H26" s="33" t="str">
        <f t="shared" si="0"/>
        <v>0.01</v>
      </c>
      <c r="I26" s="33">
        <f t="shared" si="3"/>
        <v>45.437200000000004</v>
      </c>
      <c r="J26" s="31"/>
    </row>
    <row r="27" spans="1:10" ht="22.5" customHeight="1">
      <c r="A27" s="38"/>
      <c r="B27" s="32" t="s">
        <v>57</v>
      </c>
      <c r="C27" s="35">
        <v>2061</v>
      </c>
      <c r="D27" s="36"/>
      <c r="E27" s="32">
        <v>1407</v>
      </c>
      <c r="F27" s="32">
        <f t="shared" si="1"/>
        <v>416.15999999999997</v>
      </c>
      <c r="G27" s="32">
        <v>3051.84</v>
      </c>
      <c r="H27" s="33" t="str">
        <f>IF(G27&lt;=3000,"0.005",IF(G27&lt;=5000,"0.01",IF(G27&lt;=10000,"0.015",IF(G27&gt;=10000,"0.02"))))</f>
        <v>0.01</v>
      </c>
      <c r="I27" s="33">
        <f t="shared" si="3"/>
        <v>30.518400000000003</v>
      </c>
      <c r="J27" s="31"/>
    </row>
    <row r="28" spans="1:10" ht="22.5" customHeight="1">
      <c r="A28" s="38"/>
      <c r="B28" s="32" t="s">
        <v>58</v>
      </c>
      <c r="C28" s="35">
        <v>2061</v>
      </c>
      <c r="D28" s="36"/>
      <c r="E28" s="32">
        <v>1407</v>
      </c>
      <c r="F28" s="32">
        <f t="shared" si="1"/>
        <v>416.15999999999997</v>
      </c>
      <c r="G28" s="32">
        <v>3051.84</v>
      </c>
      <c r="H28" s="33" t="str">
        <f>IF(G28&lt;=3000,"0.005",IF(G28&lt;=5000,"0.01",IF(G28&lt;=10000,"0.015",IF(G28&gt;=10000,"0.02"))))</f>
        <v>0.01</v>
      </c>
      <c r="I28" s="33">
        <f t="shared" si="3"/>
        <v>30.518400000000003</v>
      </c>
      <c r="J28" s="31"/>
    </row>
    <row r="29" spans="1:10" ht="22.5" customHeight="1">
      <c r="A29" s="39"/>
      <c r="B29" s="32" t="s">
        <v>236</v>
      </c>
      <c r="C29" s="35">
        <v>1978</v>
      </c>
      <c r="D29" s="36"/>
      <c r="E29" s="32">
        <v>1407</v>
      </c>
      <c r="F29" s="32">
        <f t="shared" si="1"/>
        <v>406.2</v>
      </c>
      <c r="G29" s="32">
        <v>2978.8</v>
      </c>
      <c r="H29" s="33" t="str">
        <f>IF(G29&lt;=3000,"0.005",IF(G29&lt;=5000,"0.01",IF(G29&lt;=10000,"0.015",IF(G29&gt;=10000,"0.02"))))</f>
        <v>0.005</v>
      </c>
      <c r="I29" s="33">
        <f t="shared" si="3"/>
        <v>14.894000000000002</v>
      </c>
      <c r="J29" s="31"/>
    </row>
    <row r="30" spans="1:10" ht="22.5" customHeight="1">
      <c r="A30" s="37" t="s">
        <v>74</v>
      </c>
      <c r="B30" s="32" t="s">
        <v>237</v>
      </c>
      <c r="C30" s="35">
        <v>4480</v>
      </c>
      <c r="D30" s="36"/>
      <c r="E30" s="32">
        <v>1717</v>
      </c>
      <c r="F30" s="32">
        <f t="shared" si="1"/>
        <v>743.64</v>
      </c>
      <c r="G30" s="32">
        <v>5363.02</v>
      </c>
      <c r="H30" s="33" t="str">
        <f t="shared" si="0"/>
        <v>0.015</v>
      </c>
      <c r="I30" s="33">
        <f t="shared" si="3"/>
        <v>80.445300000000003</v>
      </c>
      <c r="J30" s="31"/>
    </row>
    <row r="31" spans="1:10" ht="22.5" customHeight="1">
      <c r="A31" s="38"/>
      <c r="B31" s="32" t="s">
        <v>257</v>
      </c>
      <c r="C31" s="35">
        <v>3720</v>
      </c>
      <c r="D31" s="36"/>
      <c r="E31" s="32">
        <v>1636</v>
      </c>
      <c r="F31" s="32">
        <f t="shared" si="1"/>
        <v>642.72</v>
      </c>
      <c r="G31" s="32">
        <v>4676.88</v>
      </c>
      <c r="H31" s="33" t="str">
        <f t="shared" si="0"/>
        <v>0.01</v>
      </c>
      <c r="I31" s="33">
        <f t="shared" si="3"/>
        <v>46.768799999999999</v>
      </c>
      <c r="J31" s="31"/>
    </row>
    <row r="32" spans="1:10" ht="22.5" customHeight="1">
      <c r="A32" s="38"/>
      <c r="B32" s="32" t="s">
        <v>238</v>
      </c>
      <c r="C32" s="35">
        <v>3460</v>
      </c>
      <c r="D32" s="36"/>
      <c r="E32" s="32">
        <v>1636</v>
      </c>
      <c r="F32" s="32">
        <f t="shared" si="1"/>
        <v>611.52</v>
      </c>
      <c r="G32" s="32">
        <v>4454.95</v>
      </c>
      <c r="H32" s="33" t="str">
        <f t="shared" si="0"/>
        <v>0.01</v>
      </c>
      <c r="I32" s="33">
        <f t="shared" si="3"/>
        <v>44.549500000000002</v>
      </c>
      <c r="J32" s="31"/>
    </row>
    <row r="33" spans="1:10" ht="22.5" customHeight="1">
      <c r="A33" s="38"/>
      <c r="B33" s="32" t="s">
        <v>239</v>
      </c>
      <c r="C33" s="35">
        <v>3460</v>
      </c>
      <c r="D33" s="36"/>
      <c r="E33" s="32">
        <v>1636</v>
      </c>
      <c r="F33" s="32">
        <f t="shared" si="1"/>
        <v>611.52</v>
      </c>
      <c r="G33" s="32">
        <v>4454.95</v>
      </c>
      <c r="H33" s="33" t="str">
        <f t="shared" si="0"/>
        <v>0.01</v>
      </c>
      <c r="I33" s="33">
        <f t="shared" si="3"/>
        <v>44.549500000000002</v>
      </c>
      <c r="J33" s="31"/>
    </row>
    <row r="34" spans="1:10" ht="22.5" customHeight="1">
      <c r="A34" s="38"/>
      <c r="B34" s="32" t="s">
        <v>240</v>
      </c>
      <c r="C34" s="35">
        <v>3330</v>
      </c>
      <c r="D34" s="36"/>
      <c r="E34" s="32">
        <v>1636</v>
      </c>
      <c r="F34" s="32">
        <f t="shared" si="1"/>
        <v>595.91999999999996</v>
      </c>
      <c r="G34" s="32">
        <v>4343.9799999999996</v>
      </c>
      <c r="H34" s="33" t="str">
        <f t="shared" si="0"/>
        <v>0.01</v>
      </c>
      <c r="I34" s="33">
        <f t="shared" si="3"/>
        <v>43.439799999999998</v>
      </c>
      <c r="J34" s="31"/>
    </row>
    <row r="35" spans="1:10" ht="22.5" customHeight="1">
      <c r="A35" s="38"/>
      <c r="B35" s="32" t="s">
        <v>51</v>
      </c>
      <c r="C35" s="35">
        <v>2970</v>
      </c>
      <c r="D35" s="36"/>
      <c r="E35" s="32">
        <v>1572</v>
      </c>
      <c r="F35" s="32">
        <f t="shared" si="1"/>
        <v>545.04</v>
      </c>
      <c r="G35" s="32">
        <v>3982.05</v>
      </c>
      <c r="H35" s="33" t="str">
        <f t="shared" si="0"/>
        <v>0.01</v>
      </c>
      <c r="I35" s="33">
        <f t="shared" si="3"/>
        <v>39.820500000000003</v>
      </c>
      <c r="J35" s="31"/>
    </row>
    <row r="36" spans="1:10" ht="22.5" customHeight="1">
      <c r="A36" s="38"/>
      <c r="B36" s="32" t="s">
        <v>241</v>
      </c>
      <c r="C36" s="35">
        <v>3570</v>
      </c>
      <c r="D36" s="36"/>
      <c r="E36" s="32">
        <v>1636</v>
      </c>
      <c r="F36" s="32">
        <f t="shared" si="1"/>
        <v>624.72</v>
      </c>
      <c r="G36" s="32">
        <v>4548.84</v>
      </c>
      <c r="H36" s="33" t="str">
        <f t="shared" si="0"/>
        <v>0.01</v>
      </c>
      <c r="I36" s="33">
        <f t="shared" si="3"/>
        <v>45.488400000000006</v>
      </c>
      <c r="J36" s="31"/>
    </row>
    <row r="37" spans="1:10" ht="22.5" customHeight="1">
      <c r="A37" s="39"/>
      <c r="B37" s="32" t="s">
        <v>63</v>
      </c>
      <c r="C37" s="35">
        <v>2310</v>
      </c>
      <c r="D37" s="36"/>
      <c r="E37" s="32">
        <v>1441</v>
      </c>
      <c r="F37" s="32">
        <f t="shared" si="1"/>
        <v>450.12</v>
      </c>
      <c r="G37" s="32">
        <v>3300.88</v>
      </c>
      <c r="H37" s="33" t="str">
        <f t="shared" ref="H37:H66" si="4">IF(G37&lt;=3000,"0.005",IF(G37&lt;=5000,"0.01",IF(G37&lt;=10000,"0.015",IF(G37&gt;=10000,"0.02"))))</f>
        <v>0.01</v>
      </c>
      <c r="I37" s="33">
        <f t="shared" si="3"/>
        <v>33.008800000000001</v>
      </c>
      <c r="J37" s="31"/>
    </row>
    <row r="38" spans="1:10" ht="22.5" customHeight="1">
      <c r="A38" s="37" t="s">
        <v>75</v>
      </c>
      <c r="B38" s="32" t="s">
        <v>242</v>
      </c>
      <c r="C38" s="35">
        <v>4110</v>
      </c>
      <c r="D38" s="36"/>
      <c r="E38" s="32">
        <v>1636</v>
      </c>
      <c r="F38" s="32">
        <f t="shared" si="1"/>
        <v>689.52</v>
      </c>
      <c r="G38" s="32">
        <v>5005.83</v>
      </c>
      <c r="H38" s="33" t="str">
        <f t="shared" si="4"/>
        <v>0.015</v>
      </c>
      <c r="I38" s="33">
        <f t="shared" si="3"/>
        <v>75.08744999999999</v>
      </c>
      <c r="J38" s="31"/>
    </row>
    <row r="39" spans="1:10" ht="22.5" customHeight="1">
      <c r="A39" s="38"/>
      <c r="B39" s="32" t="s">
        <v>50</v>
      </c>
      <c r="C39" s="35">
        <v>2870</v>
      </c>
      <c r="D39" s="36"/>
      <c r="E39" s="32">
        <v>1572</v>
      </c>
      <c r="F39" s="32">
        <f t="shared" si="1"/>
        <v>533.04</v>
      </c>
      <c r="G39" s="32">
        <v>3896.69</v>
      </c>
      <c r="H39" s="33" t="str">
        <f t="shared" si="4"/>
        <v>0.01</v>
      </c>
      <c r="I39" s="33">
        <f t="shared" si="3"/>
        <v>38.966900000000003</v>
      </c>
      <c r="J39" s="31"/>
    </row>
    <row r="40" spans="1:10" ht="22.5" customHeight="1">
      <c r="A40" s="38"/>
      <c r="B40" s="32" t="s">
        <v>55</v>
      </c>
      <c r="C40" s="35">
        <v>2980</v>
      </c>
      <c r="D40" s="36"/>
      <c r="E40" s="32">
        <v>1636</v>
      </c>
      <c r="F40" s="32">
        <f t="shared" si="1"/>
        <v>553.91999999999996</v>
      </c>
      <c r="G40" s="32">
        <v>4045.22</v>
      </c>
      <c r="H40" s="33" t="str">
        <f t="shared" si="4"/>
        <v>0.01</v>
      </c>
      <c r="I40" s="33">
        <f t="shared" si="3"/>
        <v>40.452199999999998</v>
      </c>
      <c r="J40" s="31"/>
    </row>
    <row r="41" spans="1:10" ht="22.5" customHeight="1">
      <c r="A41" s="38"/>
      <c r="B41" s="32" t="s">
        <v>54</v>
      </c>
      <c r="C41" s="35">
        <v>2061</v>
      </c>
      <c r="D41" s="36"/>
      <c r="E41" s="32">
        <v>1407</v>
      </c>
      <c r="F41" s="32">
        <f t="shared" si="1"/>
        <v>416.15999999999997</v>
      </c>
      <c r="G41" s="32">
        <v>3051.84</v>
      </c>
      <c r="H41" s="33" t="str">
        <f t="shared" si="4"/>
        <v>0.01</v>
      </c>
      <c r="I41" s="33">
        <f t="shared" si="3"/>
        <v>30.518400000000003</v>
      </c>
      <c r="J41" s="31"/>
    </row>
    <row r="42" spans="1:10" ht="22.5" customHeight="1">
      <c r="A42" s="38"/>
      <c r="B42" s="32" t="s">
        <v>67</v>
      </c>
      <c r="C42" s="35">
        <v>1949</v>
      </c>
      <c r="D42" s="36"/>
      <c r="E42" s="32">
        <v>1407</v>
      </c>
      <c r="F42" s="32">
        <f t="shared" si="1"/>
        <v>402.71999999999997</v>
      </c>
      <c r="G42" s="32">
        <v>2953.28</v>
      </c>
      <c r="H42" s="33" t="str">
        <f>IF(G42&lt;=3000,"0.005",IF(G42&lt;=5000,"0.01",IF(G42&lt;=10000,"0.015",IF(G42&gt;=10000,"0.02"))))</f>
        <v>0.005</v>
      </c>
      <c r="I42" s="33">
        <f t="shared" si="3"/>
        <v>14.766400000000001</v>
      </c>
      <c r="J42" s="31"/>
    </row>
    <row r="43" spans="1:10" ht="22.5" customHeight="1">
      <c r="A43" s="38"/>
      <c r="B43" s="32" t="s">
        <v>243</v>
      </c>
      <c r="C43" s="35">
        <v>3583</v>
      </c>
      <c r="D43" s="36"/>
      <c r="E43" s="32">
        <v>1492</v>
      </c>
      <c r="F43" s="32">
        <f t="shared" si="1"/>
        <v>609</v>
      </c>
      <c r="G43" s="32">
        <v>4437.0200000000004</v>
      </c>
      <c r="H43" s="33" t="str">
        <f>IF(G43&lt;=3000,"0.005",IF(G43&lt;=5000,"0.01",IF(G43&lt;=10000,"0.015",IF(G43&gt;=10000,"0.02"))))</f>
        <v>0.01</v>
      </c>
      <c r="I43" s="33">
        <f t="shared" si="3"/>
        <v>44.370200000000004</v>
      </c>
      <c r="J43" s="31"/>
    </row>
    <row r="44" spans="1:10" ht="22.5" customHeight="1">
      <c r="A44" s="38"/>
      <c r="B44" s="32" t="s">
        <v>59</v>
      </c>
      <c r="C44" s="35">
        <v>2095</v>
      </c>
      <c r="D44" s="36"/>
      <c r="E44" s="32">
        <v>1407</v>
      </c>
      <c r="F44" s="32">
        <f t="shared" si="1"/>
        <v>420.24</v>
      </c>
      <c r="G44" s="32">
        <v>3081.76</v>
      </c>
      <c r="H44" s="33" t="str">
        <f t="shared" si="4"/>
        <v>0.01</v>
      </c>
      <c r="I44" s="33">
        <f t="shared" si="3"/>
        <v>30.817600000000002</v>
      </c>
      <c r="J44" s="31"/>
    </row>
    <row r="45" spans="1:10" ht="22.5" customHeight="1">
      <c r="A45" s="39"/>
      <c r="B45" s="32" t="s">
        <v>244</v>
      </c>
      <c r="C45" s="35">
        <v>2180</v>
      </c>
      <c r="D45" s="36"/>
      <c r="E45" s="32">
        <v>1441</v>
      </c>
      <c r="F45" s="32">
        <f t="shared" si="1"/>
        <v>434.52</v>
      </c>
      <c r="G45" s="32">
        <v>3186.48</v>
      </c>
      <c r="H45" s="33" t="str">
        <f t="shared" si="4"/>
        <v>0.01</v>
      </c>
      <c r="I45" s="33">
        <f t="shared" si="3"/>
        <v>31.864800000000002</v>
      </c>
      <c r="J45" s="31"/>
    </row>
    <row r="46" spans="1:10" ht="22.5" customHeight="1">
      <c r="A46" s="37" t="s">
        <v>76</v>
      </c>
      <c r="B46" s="32" t="s">
        <v>245</v>
      </c>
      <c r="C46" s="35">
        <v>4200</v>
      </c>
      <c r="D46" s="36"/>
      <c r="E46" s="32">
        <v>1717</v>
      </c>
      <c r="F46" s="32">
        <f t="shared" si="1"/>
        <v>710.04</v>
      </c>
      <c r="G46" s="32">
        <v>5141.26</v>
      </c>
      <c r="H46" s="33" t="str">
        <f t="shared" si="4"/>
        <v>0.015</v>
      </c>
      <c r="I46" s="33">
        <f t="shared" si="3"/>
        <v>77.118899999999996</v>
      </c>
      <c r="J46" s="31"/>
    </row>
    <row r="47" spans="1:10" ht="22.5" customHeight="1">
      <c r="A47" s="38"/>
      <c r="B47" s="32" t="s">
        <v>246</v>
      </c>
      <c r="C47" s="35">
        <v>4340</v>
      </c>
      <c r="D47" s="36"/>
      <c r="E47" s="32">
        <v>1717</v>
      </c>
      <c r="F47" s="32">
        <f t="shared" si="1"/>
        <v>726.83999999999992</v>
      </c>
      <c r="G47" s="32">
        <v>5252.14</v>
      </c>
      <c r="H47" s="33" t="str">
        <f t="shared" si="4"/>
        <v>0.015</v>
      </c>
      <c r="I47" s="33">
        <f t="shared" si="3"/>
        <v>78.7821</v>
      </c>
      <c r="J47" s="31"/>
    </row>
    <row r="48" spans="1:10" ht="22.5" customHeight="1">
      <c r="A48" s="38"/>
      <c r="B48" s="32" t="s">
        <v>247</v>
      </c>
      <c r="C48" s="35">
        <v>3590</v>
      </c>
      <c r="D48" s="36"/>
      <c r="E48" s="32">
        <v>1636</v>
      </c>
      <c r="F48" s="32">
        <f t="shared" si="1"/>
        <v>627.12</v>
      </c>
      <c r="G48" s="32">
        <v>4565.91</v>
      </c>
      <c r="H48" s="33" t="str">
        <f t="shared" si="4"/>
        <v>0.01</v>
      </c>
      <c r="I48" s="33">
        <f t="shared" si="3"/>
        <v>45.659100000000002</v>
      </c>
      <c r="J48" s="31"/>
    </row>
    <row r="49" spans="1:10" ht="22.5" customHeight="1">
      <c r="A49" s="38"/>
      <c r="B49" s="32" t="s">
        <v>248</v>
      </c>
      <c r="C49" s="35">
        <v>5040</v>
      </c>
      <c r="D49" s="36"/>
      <c r="E49" s="32">
        <v>1717</v>
      </c>
      <c r="F49" s="32">
        <f t="shared" si="1"/>
        <v>810.83999999999992</v>
      </c>
      <c r="G49" s="32">
        <v>5806.54</v>
      </c>
      <c r="H49" s="33" t="str">
        <f t="shared" si="4"/>
        <v>0.015</v>
      </c>
      <c r="I49" s="33">
        <f t="shared" si="3"/>
        <v>87.098100000000002</v>
      </c>
      <c r="J49" s="31"/>
    </row>
    <row r="50" spans="1:10" ht="22.5" customHeight="1">
      <c r="A50" s="38"/>
      <c r="B50" s="32" t="s">
        <v>259</v>
      </c>
      <c r="C50" s="35">
        <v>3590</v>
      </c>
      <c r="D50" s="36"/>
      <c r="E50" s="32">
        <v>1636</v>
      </c>
      <c r="F50" s="32">
        <f t="shared" si="1"/>
        <v>627.12</v>
      </c>
      <c r="G50" s="32">
        <v>4565.91</v>
      </c>
      <c r="H50" s="33" t="str">
        <f t="shared" si="4"/>
        <v>0.01</v>
      </c>
      <c r="I50" s="33">
        <f t="shared" si="3"/>
        <v>45.659100000000002</v>
      </c>
      <c r="J50" s="31"/>
    </row>
    <row r="51" spans="1:10" ht="22.5" customHeight="1">
      <c r="A51" s="38"/>
      <c r="B51" s="32" t="s">
        <v>52</v>
      </c>
      <c r="C51" s="35">
        <v>2572</v>
      </c>
      <c r="D51" s="36"/>
      <c r="E51" s="32">
        <v>1441</v>
      </c>
      <c r="F51" s="32">
        <f t="shared" si="1"/>
        <v>481.56</v>
      </c>
      <c r="G51" s="32">
        <v>3530.5</v>
      </c>
      <c r="H51" s="33" t="str">
        <f t="shared" si="4"/>
        <v>0.01</v>
      </c>
      <c r="I51" s="33">
        <f t="shared" si="3"/>
        <v>35.305</v>
      </c>
      <c r="J51" s="31"/>
    </row>
    <row r="52" spans="1:10" ht="22.5" customHeight="1">
      <c r="A52" s="38"/>
      <c r="B52" s="32" t="s">
        <v>65</v>
      </c>
      <c r="C52" s="35">
        <v>2310</v>
      </c>
      <c r="D52" s="36"/>
      <c r="E52" s="32">
        <v>1441</v>
      </c>
      <c r="F52" s="32">
        <f t="shared" si="1"/>
        <v>450.12</v>
      </c>
      <c r="G52" s="32">
        <v>3300.88</v>
      </c>
      <c r="H52" s="33" t="str">
        <f t="shared" si="4"/>
        <v>0.01</v>
      </c>
      <c r="I52" s="33">
        <f t="shared" si="3"/>
        <v>33.008800000000001</v>
      </c>
      <c r="J52" s="31"/>
    </row>
    <row r="53" spans="1:10" ht="22.5" customHeight="1">
      <c r="A53" s="39"/>
      <c r="B53" s="32" t="s">
        <v>62</v>
      </c>
      <c r="C53" s="35">
        <v>2310</v>
      </c>
      <c r="D53" s="36"/>
      <c r="E53" s="32">
        <v>1441</v>
      </c>
      <c r="F53" s="32">
        <f t="shared" si="1"/>
        <v>450.12</v>
      </c>
      <c r="G53" s="32">
        <v>3300.88</v>
      </c>
      <c r="H53" s="33" t="str">
        <f t="shared" si="4"/>
        <v>0.01</v>
      </c>
      <c r="I53" s="33">
        <f t="shared" si="3"/>
        <v>33.008800000000001</v>
      </c>
      <c r="J53" s="31"/>
    </row>
    <row r="54" spans="1:10" ht="22.5" customHeight="1">
      <c r="A54" s="37" t="s">
        <v>77</v>
      </c>
      <c r="B54" s="32" t="s">
        <v>49</v>
      </c>
      <c r="C54" s="35">
        <v>2970</v>
      </c>
      <c r="D54" s="36"/>
      <c r="E54" s="32">
        <v>1572</v>
      </c>
      <c r="F54" s="32">
        <f t="shared" si="1"/>
        <v>545.04</v>
      </c>
      <c r="G54" s="32">
        <v>3982.05</v>
      </c>
      <c r="H54" s="33" t="str">
        <f t="shared" si="4"/>
        <v>0.01</v>
      </c>
      <c r="I54" s="33">
        <f t="shared" si="3"/>
        <v>39.820500000000003</v>
      </c>
      <c r="J54" s="31"/>
    </row>
    <row r="55" spans="1:10" ht="22.5" customHeight="1">
      <c r="A55" s="38"/>
      <c r="B55" s="32" t="s">
        <v>56</v>
      </c>
      <c r="C55" s="35">
        <v>2870</v>
      </c>
      <c r="D55" s="36"/>
      <c r="E55" s="32">
        <v>1572</v>
      </c>
      <c r="F55" s="32">
        <f t="shared" si="1"/>
        <v>533.04</v>
      </c>
      <c r="G55" s="32">
        <v>3896.69</v>
      </c>
      <c r="H55" s="33" t="str">
        <f t="shared" si="4"/>
        <v>0.01</v>
      </c>
      <c r="I55" s="33">
        <f t="shared" si="3"/>
        <v>38.966900000000003</v>
      </c>
      <c r="J55" s="31"/>
    </row>
    <row r="56" spans="1:10" ht="22.5" customHeight="1">
      <c r="A56" s="38"/>
      <c r="B56" s="32" t="s">
        <v>249</v>
      </c>
      <c r="C56" s="35">
        <v>4240</v>
      </c>
      <c r="D56" s="36"/>
      <c r="E56" s="32">
        <v>1636</v>
      </c>
      <c r="F56" s="32">
        <f t="shared" si="1"/>
        <v>705.12</v>
      </c>
      <c r="G56" s="32">
        <v>5108.79</v>
      </c>
      <c r="H56" s="33" t="str">
        <f t="shared" si="4"/>
        <v>0.015</v>
      </c>
      <c r="I56" s="33">
        <f t="shared" si="3"/>
        <v>76.63185</v>
      </c>
      <c r="J56" s="31"/>
    </row>
    <row r="57" spans="1:10" ht="22.5" customHeight="1">
      <c r="A57" s="38"/>
      <c r="B57" s="32" t="s">
        <v>250</v>
      </c>
      <c r="C57" s="35">
        <v>4110</v>
      </c>
      <c r="D57" s="36"/>
      <c r="E57" s="32">
        <v>1636</v>
      </c>
      <c r="F57" s="32">
        <f t="shared" si="1"/>
        <v>689.52</v>
      </c>
      <c r="G57" s="32">
        <v>5005.83</v>
      </c>
      <c r="H57" s="33" t="str">
        <f t="shared" si="4"/>
        <v>0.015</v>
      </c>
      <c r="I57" s="33">
        <f t="shared" si="3"/>
        <v>75.08744999999999</v>
      </c>
      <c r="J57" s="31"/>
    </row>
    <row r="58" spans="1:10" ht="22.5" customHeight="1">
      <c r="A58" s="39"/>
      <c r="B58" s="32" t="s">
        <v>64</v>
      </c>
      <c r="C58" s="35">
        <v>2061</v>
      </c>
      <c r="D58" s="36"/>
      <c r="E58" s="32">
        <v>1407</v>
      </c>
      <c r="F58" s="32">
        <f t="shared" si="1"/>
        <v>416.15999999999997</v>
      </c>
      <c r="G58" s="32">
        <f>C58+D58+E58-F58</f>
        <v>3051.84</v>
      </c>
      <c r="H58" s="33" t="str">
        <f t="shared" si="4"/>
        <v>0.01</v>
      </c>
      <c r="I58" s="33">
        <f t="shared" si="3"/>
        <v>30.518400000000003</v>
      </c>
      <c r="J58" s="31"/>
    </row>
    <row r="59" spans="1:10" ht="22.5" customHeight="1">
      <c r="A59" s="37" t="s">
        <v>78</v>
      </c>
      <c r="B59" s="32" t="s">
        <v>251</v>
      </c>
      <c r="C59" s="35">
        <v>3330</v>
      </c>
      <c r="D59" s="36"/>
      <c r="E59" s="32">
        <v>1636</v>
      </c>
      <c r="F59" s="32">
        <f t="shared" si="1"/>
        <v>595.91999999999996</v>
      </c>
      <c r="G59" s="32">
        <v>4343.9799999999996</v>
      </c>
      <c r="H59" s="33" t="str">
        <f t="shared" si="4"/>
        <v>0.01</v>
      </c>
      <c r="I59" s="33">
        <f t="shared" si="3"/>
        <v>43.439799999999998</v>
      </c>
      <c r="J59" s="31"/>
    </row>
    <row r="60" spans="1:10" ht="22.5" customHeight="1">
      <c r="A60" s="39"/>
      <c r="B60" s="32" t="s">
        <v>252</v>
      </c>
      <c r="C60" s="35">
        <v>4110</v>
      </c>
      <c r="D60" s="36"/>
      <c r="E60" s="32">
        <v>1636</v>
      </c>
      <c r="F60" s="32">
        <f t="shared" si="1"/>
        <v>689.52</v>
      </c>
      <c r="G60" s="32">
        <v>5005.83</v>
      </c>
      <c r="H60" s="33" t="str">
        <f t="shared" si="4"/>
        <v>0.015</v>
      </c>
      <c r="I60" s="33">
        <f t="shared" si="3"/>
        <v>75.08744999999999</v>
      </c>
      <c r="J60" s="31"/>
    </row>
    <row r="61" spans="1:10" ht="22.5" customHeight="1">
      <c r="A61" s="37" t="s">
        <v>79</v>
      </c>
      <c r="B61" s="32" t="s">
        <v>253</v>
      </c>
      <c r="C61" s="35">
        <v>3980</v>
      </c>
      <c r="D61" s="36"/>
      <c r="E61" s="32">
        <v>1636</v>
      </c>
      <c r="F61" s="32">
        <f t="shared" si="1"/>
        <v>673.92</v>
      </c>
      <c r="G61" s="32">
        <v>4898.82</v>
      </c>
      <c r="H61" s="33" t="str">
        <f t="shared" si="4"/>
        <v>0.01</v>
      </c>
      <c r="I61" s="33">
        <f t="shared" si="3"/>
        <v>48.988199999999999</v>
      </c>
      <c r="J61" s="31"/>
    </row>
    <row r="62" spans="1:10" ht="22.5" customHeight="1">
      <c r="A62" s="38"/>
      <c r="B62" s="32" t="s">
        <v>254</v>
      </c>
      <c r="C62" s="35">
        <v>4110</v>
      </c>
      <c r="D62" s="36"/>
      <c r="E62" s="32">
        <v>1636</v>
      </c>
      <c r="F62" s="32">
        <f t="shared" si="1"/>
        <v>689.52</v>
      </c>
      <c r="G62" s="32">
        <v>5005.83</v>
      </c>
      <c r="H62" s="33" t="str">
        <f t="shared" si="4"/>
        <v>0.015</v>
      </c>
      <c r="I62" s="33">
        <f t="shared" si="3"/>
        <v>75.08744999999999</v>
      </c>
      <c r="J62" s="31"/>
    </row>
    <row r="63" spans="1:10" ht="22.5" customHeight="1">
      <c r="A63" s="38"/>
      <c r="B63" s="32" t="s">
        <v>60</v>
      </c>
      <c r="C63" s="35">
        <v>2980</v>
      </c>
      <c r="D63" s="36"/>
      <c r="E63" s="32">
        <v>1636</v>
      </c>
      <c r="F63" s="32">
        <f t="shared" si="1"/>
        <v>553.91999999999996</v>
      </c>
      <c r="G63" s="32">
        <v>4045.22</v>
      </c>
      <c r="H63" s="33" t="str">
        <f t="shared" si="4"/>
        <v>0.01</v>
      </c>
      <c r="I63" s="33">
        <f t="shared" si="3"/>
        <v>40.452199999999998</v>
      </c>
      <c r="J63" s="31"/>
    </row>
    <row r="64" spans="1:10" ht="22.5" customHeight="1">
      <c r="A64" s="39"/>
      <c r="B64" s="32" t="s">
        <v>255</v>
      </c>
      <c r="C64" s="35">
        <v>2676</v>
      </c>
      <c r="D64" s="36"/>
      <c r="E64" s="32">
        <v>1441</v>
      </c>
      <c r="F64" s="32">
        <f t="shared" si="1"/>
        <v>494.03999999999996</v>
      </c>
      <c r="G64" s="32">
        <v>3619.27</v>
      </c>
      <c r="H64" s="33" t="str">
        <f t="shared" si="4"/>
        <v>0.01</v>
      </c>
      <c r="I64" s="33">
        <f t="shared" si="3"/>
        <v>36.192700000000002</v>
      </c>
      <c r="J64" s="31"/>
    </row>
    <row r="65" spans="1:13" ht="22.5" customHeight="1">
      <c r="A65" s="37" t="s">
        <v>260</v>
      </c>
      <c r="B65" s="32" t="s">
        <v>23</v>
      </c>
      <c r="C65" s="35">
        <v>3330</v>
      </c>
      <c r="D65" s="36"/>
      <c r="E65" s="32">
        <v>1636</v>
      </c>
      <c r="F65" s="32">
        <f t="shared" si="1"/>
        <v>595.91999999999996</v>
      </c>
      <c r="G65" s="32">
        <v>4343.9799999999996</v>
      </c>
      <c r="H65" s="33" t="str">
        <f t="shared" si="4"/>
        <v>0.01</v>
      </c>
      <c r="I65" s="33">
        <f t="shared" si="3"/>
        <v>43.439799999999998</v>
      </c>
      <c r="J65" s="31"/>
    </row>
    <row r="66" spans="1:13" ht="22.5" customHeight="1">
      <c r="A66" s="38"/>
      <c r="B66" s="32" t="s">
        <v>66</v>
      </c>
      <c r="C66" s="35">
        <v>2005</v>
      </c>
      <c r="D66" s="36"/>
      <c r="E66" s="32">
        <v>1407</v>
      </c>
      <c r="F66" s="32">
        <f t="shared" si="1"/>
        <v>409.44</v>
      </c>
      <c r="G66" s="32">
        <f>C66+D66+E66-F66</f>
        <v>3002.56</v>
      </c>
      <c r="H66" s="33" t="str">
        <f t="shared" si="4"/>
        <v>0.01</v>
      </c>
      <c r="I66" s="33">
        <f t="shared" si="3"/>
        <v>30.025600000000001</v>
      </c>
      <c r="J66" s="31"/>
    </row>
    <row r="67" spans="1:13" s="1" customFormat="1" ht="21" customHeight="1">
      <c r="A67" s="32" t="s">
        <v>213</v>
      </c>
      <c r="B67" s="32"/>
      <c r="C67" s="35"/>
      <c r="D67" s="36"/>
      <c r="E67" s="32"/>
      <c r="F67" s="32"/>
      <c r="G67" s="32"/>
      <c r="H67" s="32"/>
      <c r="I67" s="32">
        <f>SUM(I6:I66)</f>
        <v>2779.2857000000004</v>
      </c>
      <c r="J67" s="32"/>
      <c r="M67"/>
    </row>
    <row r="68" spans="1:13" ht="27.75" customHeight="1">
      <c r="A68" s="43" t="s">
        <v>80</v>
      </c>
      <c r="B68" s="43"/>
      <c r="C68" s="43"/>
      <c r="D68" s="43"/>
      <c r="E68" s="43"/>
      <c r="F68" s="43"/>
      <c r="G68" s="43"/>
      <c r="H68" s="43"/>
      <c r="I68" s="43"/>
      <c r="J68" s="43"/>
    </row>
  </sheetData>
  <sheetProtection selectLockedCells="1" selectUnlockedCells="1"/>
  <mergeCells count="83">
    <mergeCell ref="C67:D67"/>
    <mergeCell ref="A1:J1"/>
    <mergeCell ref="C66:D66"/>
    <mergeCell ref="C7:D7"/>
    <mergeCell ref="C5:D5"/>
    <mergeCell ref="A38:A45"/>
    <mergeCell ref="C45:D45"/>
    <mergeCell ref="C14:D14"/>
    <mergeCell ref="A5:A14"/>
    <mergeCell ref="C51:D51"/>
    <mergeCell ref="C52:D52"/>
    <mergeCell ref="C53:D53"/>
    <mergeCell ref="C58:D58"/>
    <mergeCell ref="B2:J2"/>
    <mergeCell ref="G3:G4"/>
    <mergeCell ref="H3:H4"/>
    <mergeCell ref="A68:J68"/>
    <mergeCell ref="A3:A4"/>
    <mergeCell ref="A15:A21"/>
    <mergeCell ref="A30:A37"/>
    <mergeCell ref="A61:A64"/>
    <mergeCell ref="A65:A66"/>
    <mergeCell ref="A46:A53"/>
    <mergeCell ref="A59:A60"/>
    <mergeCell ref="C40:D40"/>
    <mergeCell ref="C11:D11"/>
    <mergeCell ref="C12:D12"/>
    <mergeCell ref="C13:D13"/>
    <mergeCell ref="C15:D15"/>
    <mergeCell ref="A54:A58"/>
    <mergeCell ref="C3:F3"/>
    <mergeCell ref="B3:B4"/>
    <mergeCell ref="I3:I4"/>
    <mergeCell ref="J3:J4"/>
    <mergeCell ref="C19:D19"/>
    <mergeCell ref="C17:D17"/>
    <mergeCell ref="C18:D18"/>
    <mergeCell ref="C8:D8"/>
    <mergeCell ref="C9:D9"/>
    <mergeCell ref="C10:D10"/>
    <mergeCell ref="C6:D6"/>
    <mergeCell ref="C20:D20"/>
    <mergeCell ref="C23:D23"/>
    <mergeCell ref="C16:D16"/>
    <mergeCell ref="C38:D38"/>
    <mergeCell ref="C39:D39"/>
    <mergeCell ref="C22:D22"/>
    <mergeCell ref="C30:D30"/>
    <mergeCell ref="C31:D31"/>
    <mergeCell ref="C21:D21"/>
    <mergeCell ref="C24:D24"/>
    <mergeCell ref="C25:D25"/>
    <mergeCell ref="C26:D26"/>
    <mergeCell ref="C27:D27"/>
    <mergeCell ref="C28:D28"/>
    <mergeCell ref="C29:D29"/>
    <mergeCell ref="C37:D37"/>
    <mergeCell ref="C50:D50"/>
    <mergeCell ref="A22:A29"/>
    <mergeCell ref="C34:D34"/>
    <mergeCell ref="C35:D35"/>
    <mergeCell ref="C36:D36"/>
    <mergeCell ref="C32:D32"/>
    <mergeCell ref="C33:D33"/>
    <mergeCell ref="C46:D46"/>
    <mergeCell ref="C47:D47"/>
    <mergeCell ref="C48:D48"/>
    <mergeCell ref="C49:D49"/>
    <mergeCell ref="C41:D41"/>
    <mergeCell ref="C42:D42"/>
    <mergeCell ref="C43:D43"/>
    <mergeCell ref="C44:D44"/>
    <mergeCell ref="C61:D61"/>
    <mergeCell ref="C62:D62"/>
    <mergeCell ref="C63:D63"/>
    <mergeCell ref="C65:D65"/>
    <mergeCell ref="C54:D54"/>
    <mergeCell ref="C55:D55"/>
    <mergeCell ref="C56:D56"/>
    <mergeCell ref="C57:D57"/>
    <mergeCell ref="C59:D59"/>
    <mergeCell ref="C60:D60"/>
    <mergeCell ref="C64:D64"/>
  </mergeCells>
  <phoneticPr fontId="5" type="noConversion"/>
  <dataValidations count="1">
    <dataValidation type="custom" errorStyle="warning" allowBlank="1" showErrorMessage="1" errorTitle="拒绝重复输入" error="当前输入的内容，与本区域的其他单元格内容重复。" sqref="B69:B65531 A1 B2:B66">
      <formula1>COUNTIF($B:$B,A1)&lt;2</formula1>
    </dataValidation>
  </dataValidations>
  <pageMargins left="0.75" right="0.75" top="0.5" bottom="0.62" header="0.27" footer="0.5"/>
  <pageSetup paperSize="9" orientation="portrait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G5" sqref="G5"/>
    </sheetView>
  </sheetViews>
  <sheetFormatPr defaultColWidth="9" defaultRowHeight="14.25"/>
  <cols>
    <col min="1" max="1" width="11" customWidth="1"/>
    <col min="2" max="2" width="13.75" style="9" customWidth="1"/>
    <col min="3" max="3" width="11.125" customWidth="1"/>
    <col min="4" max="4" width="9.375" customWidth="1"/>
    <col min="5" max="5" width="11" customWidth="1"/>
    <col min="6" max="6" width="9.75" customWidth="1"/>
    <col min="7" max="7" width="12.25" customWidth="1"/>
  </cols>
  <sheetData>
    <row r="1" spans="1:7" ht="22.5" customHeight="1">
      <c r="A1" s="51" t="s">
        <v>114</v>
      </c>
      <c r="B1" s="51"/>
      <c r="C1" s="51"/>
      <c r="D1" s="51"/>
      <c r="E1" s="51"/>
      <c r="F1" s="51"/>
      <c r="G1" s="51"/>
    </row>
    <row r="2" spans="1:7" ht="18" customHeight="1">
      <c r="A2" s="52" t="s">
        <v>111</v>
      </c>
      <c r="B2" s="52"/>
      <c r="C2" s="52"/>
      <c r="D2" s="52"/>
      <c r="E2" s="52"/>
      <c r="F2" s="15"/>
    </row>
    <row r="3" spans="1:7" ht="16.5" customHeight="1">
      <c r="A3" s="44" t="s">
        <v>10</v>
      </c>
      <c r="B3" s="5" t="s">
        <v>1</v>
      </c>
      <c r="C3" s="44" t="s">
        <v>9</v>
      </c>
      <c r="D3" s="40" t="s">
        <v>2</v>
      </c>
      <c r="E3" s="44" t="s">
        <v>112</v>
      </c>
      <c r="F3" s="48" t="s">
        <v>113</v>
      </c>
      <c r="G3" s="41" t="s">
        <v>3</v>
      </c>
    </row>
    <row r="4" spans="1:7" ht="27" customHeight="1">
      <c r="A4" s="45"/>
      <c r="B4" s="14" t="s">
        <v>11</v>
      </c>
      <c r="C4" s="44"/>
      <c r="D4" s="40"/>
      <c r="E4" s="40"/>
      <c r="F4" s="42"/>
      <c r="G4" s="42"/>
    </row>
    <row r="5" spans="1:7" s="1" customFormat="1" ht="22.5" customHeight="1">
      <c r="A5" s="7" t="s">
        <v>82</v>
      </c>
      <c r="B5" s="8">
        <v>3974.8</v>
      </c>
      <c r="C5" s="2">
        <f>B5</f>
        <v>3974.8</v>
      </c>
      <c r="D5" s="3" t="str">
        <f>IF(C5&lt;=5000,"0.005",IF(C5&gt;5000,"0.01"))</f>
        <v>0.005</v>
      </c>
      <c r="E5" s="2">
        <f>C5*D5*12</f>
        <v>238.48800000000003</v>
      </c>
      <c r="F5" s="2">
        <f>E5/12*6</f>
        <v>119.24400000000001</v>
      </c>
      <c r="G5" s="2"/>
    </row>
    <row r="6" spans="1:7" s="1" customFormat="1" ht="22.5" customHeight="1">
      <c r="A6" s="7" t="s">
        <v>83</v>
      </c>
      <c r="B6" s="8">
        <v>3196.2</v>
      </c>
      <c r="C6" s="2">
        <f t="shared" ref="C6:C30" si="0">B6</f>
        <v>3196.2</v>
      </c>
      <c r="D6" s="3" t="str">
        <f t="shared" ref="D6:D19" si="1">IF(C6&lt;=5000,"0.005",IF(C6&gt;5000,"0.01"))</f>
        <v>0.005</v>
      </c>
      <c r="E6" s="2">
        <f t="shared" ref="E6:E19" si="2">C6*D6*12</f>
        <v>191.77199999999999</v>
      </c>
      <c r="F6" s="2">
        <f t="shared" ref="F6:F33" si="3">E6/12*6</f>
        <v>95.885999999999996</v>
      </c>
      <c r="G6" s="2"/>
    </row>
    <row r="7" spans="1:7" s="1" customFormat="1" ht="22.5" customHeight="1">
      <c r="A7" s="7" t="s">
        <v>84</v>
      </c>
      <c r="B7" s="8">
        <v>3198.6</v>
      </c>
      <c r="C7" s="2">
        <f t="shared" si="0"/>
        <v>3198.6</v>
      </c>
      <c r="D7" s="3" t="str">
        <f t="shared" si="1"/>
        <v>0.005</v>
      </c>
      <c r="E7" s="2">
        <f t="shared" si="2"/>
        <v>191.916</v>
      </c>
      <c r="F7" s="2">
        <f t="shared" si="3"/>
        <v>95.957999999999998</v>
      </c>
      <c r="G7" s="2"/>
    </row>
    <row r="8" spans="1:7" s="1" customFormat="1" ht="22.5" customHeight="1">
      <c r="A8" s="7" t="s">
        <v>85</v>
      </c>
      <c r="B8" s="8">
        <v>3177.8</v>
      </c>
      <c r="C8" s="2">
        <f t="shared" si="0"/>
        <v>3177.8</v>
      </c>
      <c r="D8" s="3" t="str">
        <f t="shared" si="1"/>
        <v>0.005</v>
      </c>
      <c r="E8" s="2">
        <f t="shared" si="2"/>
        <v>190.66800000000001</v>
      </c>
      <c r="F8" s="2">
        <f t="shared" si="3"/>
        <v>95.334000000000003</v>
      </c>
      <c r="G8" s="2"/>
    </row>
    <row r="9" spans="1:7" s="1" customFormat="1" ht="22.5" customHeight="1">
      <c r="A9" s="7" t="s">
        <v>86</v>
      </c>
      <c r="B9" s="8">
        <v>3186.8</v>
      </c>
      <c r="C9" s="2">
        <f t="shared" si="0"/>
        <v>3186.8</v>
      </c>
      <c r="D9" s="3" t="str">
        <f t="shared" si="1"/>
        <v>0.005</v>
      </c>
      <c r="E9" s="2">
        <f t="shared" si="2"/>
        <v>191.20800000000003</v>
      </c>
      <c r="F9" s="2">
        <f t="shared" si="3"/>
        <v>95.604000000000013</v>
      </c>
      <c r="G9" s="2"/>
    </row>
    <row r="10" spans="1:7" s="1" customFormat="1" ht="22.5" customHeight="1">
      <c r="A10" s="7" t="s">
        <v>87</v>
      </c>
      <c r="B10" s="8">
        <v>3237.8</v>
      </c>
      <c r="C10" s="2">
        <f t="shared" si="0"/>
        <v>3237.8</v>
      </c>
      <c r="D10" s="3" t="str">
        <f t="shared" si="1"/>
        <v>0.005</v>
      </c>
      <c r="E10" s="2">
        <f t="shared" si="2"/>
        <v>194.268</v>
      </c>
      <c r="F10" s="2">
        <f t="shared" si="3"/>
        <v>97.134</v>
      </c>
      <c r="G10" s="2"/>
    </row>
    <row r="11" spans="1:7" s="1" customFormat="1" ht="22.5" customHeight="1">
      <c r="A11" s="7" t="s">
        <v>88</v>
      </c>
      <c r="B11" s="8">
        <v>3394.6</v>
      </c>
      <c r="C11" s="2">
        <f t="shared" si="0"/>
        <v>3394.6</v>
      </c>
      <c r="D11" s="3" t="str">
        <f t="shared" si="1"/>
        <v>0.005</v>
      </c>
      <c r="E11" s="2">
        <f t="shared" si="2"/>
        <v>203.67599999999999</v>
      </c>
      <c r="F11" s="2">
        <f t="shared" si="3"/>
        <v>101.83799999999999</v>
      </c>
      <c r="G11" s="2"/>
    </row>
    <row r="12" spans="1:7" s="1" customFormat="1" ht="22.5" customHeight="1">
      <c r="A12" s="7" t="s">
        <v>89</v>
      </c>
      <c r="B12" s="8">
        <v>3428.6</v>
      </c>
      <c r="C12" s="2">
        <f t="shared" si="0"/>
        <v>3428.6</v>
      </c>
      <c r="D12" s="3" t="str">
        <f t="shared" si="1"/>
        <v>0.005</v>
      </c>
      <c r="E12" s="2">
        <f t="shared" si="2"/>
        <v>205.71600000000001</v>
      </c>
      <c r="F12" s="2">
        <f t="shared" si="3"/>
        <v>102.858</v>
      </c>
      <c r="G12" s="2"/>
    </row>
    <row r="13" spans="1:7" s="1" customFormat="1" ht="22.5" customHeight="1">
      <c r="A13" s="7" t="s">
        <v>90</v>
      </c>
      <c r="B13" s="8">
        <v>3491.5</v>
      </c>
      <c r="C13" s="2">
        <f t="shared" si="0"/>
        <v>3491.5</v>
      </c>
      <c r="D13" s="3" t="str">
        <f t="shared" si="1"/>
        <v>0.005</v>
      </c>
      <c r="E13" s="2">
        <f t="shared" si="2"/>
        <v>209.49</v>
      </c>
      <c r="F13" s="2">
        <f t="shared" si="3"/>
        <v>104.745</v>
      </c>
      <c r="G13" s="2"/>
    </row>
    <row r="14" spans="1:7" s="1" customFormat="1" ht="22.5" customHeight="1">
      <c r="A14" s="11" t="s">
        <v>91</v>
      </c>
      <c r="B14" s="8">
        <v>3574</v>
      </c>
      <c r="C14" s="2">
        <f t="shared" si="0"/>
        <v>3574</v>
      </c>
      <c r="D14" s="3" t="str">
        <f t="shared" si="1"/>
        <v>0.005</v>
      </c>
      <c r="E14" s="2">
        <f t="shared" si="2"/>
        <v>214.44</v>
      </c>
      <c r="F14" s="2">
        <f t="shared" si="3"/>
        <v>107.22</v>
      </c>
      <c r="G14" s="2"/>
    </row>
    <row r="15" spans="1:7" s="1" customFormat="1" ht="22.5" customHeight="1">
      <c r="A15" s="11" t="s">
        <v>92</v>
      </c>
      <c r="B15" s="8">
        <v>3638</v>
      </c>
      <c r="C15" s="2">
        <f t="shared" si="0"/>
        <v>3638</v>
      </c>
      <c r="D15" s="3" t="str">
        <f t="shared" si="1"/>
        <v>0.005</v>
      </c>
      <c r="E15" s="2">
        <f t="shared" si="2"/>
        <v>218.28000000000003</v>
      </c>
      <c r="F15" s="2">
        <f t="shared" si="3"/>
        <v>109.14000000000001</v>
      </c>
      <c r="G15" s="2"/>
    </row>
    <row r="16" spans="1:7" s="1" customFormat="1" ht="22.5" customHeight="1">
      <c r="A16" s="11" t="s">
        <v>93</v>
      </c>
      <c r="B16" s="8">
        <v>3601</v>
      </c>
      <c r="C16" s="2">
        <f t="shared" si="0"/>
        <v>3601</v>
      </c>
      <c r="D16" s="3" t="str">
        <f t="shared" si="1"/>
        <v>0.005</v>
      </c>
      <c r="E16" s="2">
        <f t="shared" si="2"/>
        <v>216.06</v>
      </c>
      <c r="F16" s="2">
        <f t="shared" si="3"/>
        <v>108.03</v>
      </c>
      <c r="G16" s="2"/>
    </row>
    <row r="17" spans="1:7" s="1" customFormat="1" ht="22.5" customHeight="1">
      <c r="A17" s="11" t="s">
        <v>94</v>
      </c>
      <c r="B17" s="8">
        <v>3621</v>
      </c>
      <c r="C17" s="2">
        <f t="shared" si="0"/>
        <v>3621</v>
      </c>
      <c r="D17" s="3" t="str">
        <f t="shared" si="1"/>
        <v>0.005</v>
      </c>
      <c r="E17" s="2">
        <f t="shared" si="2"/>
        <v>217.26</v>
      </c>
      <c r="F17" s="2">
        <f t="shared" si="3"/>
        <v>108.63</v>
      </c>
      <c r="G17" s="2"/>
    </row>
    <row r="18" spans="1:7" s="1" customFormat="1" ht="22.5" customHeight="1">
      <c r="A18" s="7" t="s">
        <v>95</v>
      </c>
      <c r="B18" s="8">
        <v>3023.4</v>
      </c>
      <c r="C18" s="2">
        <f t="shared" si="0"/>
        <v>3023.4</v>
      </c>
      <c r="D18" s="3" t="str">
        <f t="shared" si="1"/>
        <v>0.005</v>
      </c>
      <c r="E18" s="2">
        <f t="shared" si="2"/>
        <v>181.404</v>
      </c>
      <c r="F18" s="2">
        <f t="shared" si="3"/>
        <v>90.701999999999998</v>
      </c>
      <c r="G18" s="2"/>
    </row>
    <row r="19" spans="1:7" s="1" customFormat="1" ht="22.5" customHeight="1">
      <c r="A19" s="7" t="s">
        <v>96</v>
      </c>
      <c r="B19" s="8">
        <v>2997</v>
      </c>
      <c r="C19" s="2">
        <f t="shared" si="0"/>
        <v>2997</v>
      </c>
      <c r="D19" s="3" t="str">
        <f t="shared" si="1"/>
        <v>0.005</v>
      </c>
      <c r="E19" s="2">
        <f t="shared" si="2"/>
        <v>179.82</v>
      </c>
      <c r="F19" s="2">
        <f t="shared" si="3"/>
        <v>89.91</v>
      </c>
      <c r="G19" s="2"/>
    </row>
    <row r="20" spans="1:7" s="1" customFormat="1" ht="22.5" customHeight="1">
      <c r="A20" s="7" t="s">
        <v>97</v>
      </c>
      <c r="B20" s="8">
        <v>3187.6</v>
      </c>
      <c r="C20" s="2">
        <f t="shared" si="0"/>
        <v>3187.6</v>
      </c>
      <c r="D20" s="3" t="str">
        <f t="shared" ref="D20:D33" si="4">IF(C20&lt;=5000,"0.005",IF(C20&gt;5000,"0.01"))</f>
        <v>0.005</v>
      </c>
      <c r="E20" s="2">
        <f>C20*D20*12</f>
        <v>191.256</v>
      </c>
      <c r="F20" s="2">
        <f t="shared" si="3"/>
        <v>95.628</v>
      </c>
      <c r="G20" s="2"/>
    </row>
    <row r="21" spans="1:7" s="1" customFormat="1" ht="22.5" customHeight="1">
      <c r="A21" s="11" t="s">
        <v>98</v>
      </c>
      <c r="B21" s="8">
        <v>3326</v>
      </c>
      <c r="C21" s="2">
        <f t="shared" si="0"/>
        <v>3326</v>
      </c>
      <c r="D21" s="3" t="str">
        <f t="shared" si="4"/>
        <v>0.005</v>
      </c>
      <c r="E21" s="2">
        <f>C21*D21*12</f>
        <v>199.56</v>
      </c>
      <c r="F21" s="2">
        <f t="shared" si="3"/>
        <v>99.78</v>
      </c>
      <c r="G21" s="2"/>
    </row>
    <row r="22" spans="1:7" s="1" customFormat="1" ht="22.5" customHeight="1">
      <c r="A22" s="11" t="s">
        <v>99</v>
      </c>
      <c r="B22" s="8">
        <v>3513</v>
      </c>
      <c r="C22" s="2">
        <f t="shared" si="0"/>
        <v>3513</v>
      </c>
      <c r="D22" s="3" t="str">
        <f t="shared" si="4"/>
        <v>0.005</v>
      </c>
      <c r="E22" s="2">
        <f>C22*D22*12</f>
        <v>210.78000000000003</v>
      </c>
      <c r="F22" s="2">
        <f t="shared" si="3"/>
        <v>105.39000000000001</v>
      </c>
      <c r="G22" s="2"/>
    </row>
    <row r="23" spans="1:7" s="1" customFormat="1" ht="22.5" customHeight="1">
      <c r="A23" s="7" t="s">
        <v>100</v>
      </c>
      <c r="B23" s="8">
        <v>3052</v>
      </c>
      <c r="C23" s="2">
        <f t="shared" si="0"/>
        <v>3052</v>
      </c>
      <c r="D23" s="3" t="str">
        <f t="shared" si="4"/>
        <v>0.005</v>
      </c>
      <c r="E23" s="2">
        <f>C23*D23*12</f>
        <v>183.12</v>
      </c>
      <c r="F23" s="2">
        <f t="shared" si="3"/>
        <v>91.56</v>
      </c>
      <c r="G23" s="2"/>
    </row>
    <row r="24" spans="1:7" s="1" customFormat="1" ht="22.5" customHeight="1">
      <c r="A24" s="11" t="s">
        <v>101</v>
      </c>
      <c r="B24" s="8">
        <v>2905</v>
      </c>
      <c r="C24" s="2">
        <f t="shared" si="0"/>
        <v>2905</v>
      </c>
      <c r="D24" s="3" t="str">
        <f t="shared" si="4"/>
        <v>0.005</v>
      </c>
      <c r="E24" s="2">
        <f t="shared" ref="E24:E30" si="5">C24*D24*12</f>
        <v>174.3</v>
      </c>
      <c r="F24" s="2">
        <f t="shared" si="3"/>
        <v>87.15</v>
      </c>
      <c r="G24" s="2"/>
    </row>
    <row r="25" spans="1:7" s="1" customFormat="1" ht="22.5" customHeight="1">
      <c r="A25" s="11" t="s">
        <v>102</v>
      </c>
      <c r="B25" s="8">
        <v>3717</v>
      </c>
      <c r="C25" s="2">
        <f t="shared" si="0"/>
        <v>3717</v>
      </c>
      <c r="D25" s="3" t="str">
        <f t="shared" si="4"/>
        <v>0.005</v>
      </c>
      <c r="E25" s="2">
        <f t="shared" si="5"/>
        <v>223.02</v>
      </c>
      <c r="F25" s="2">
        <f t="shared" si="3"/>
        <v>111.51</v>
      </c>
      <c r="G25" s="2"/>
    </row>
    <row r="26" spans="1:7" s="1" customFormat="1" ht="22.5" customHeight="1">
      <c r="A26" s="11" t="s">
        <v>103</v>
      </c>
      <c r="B26" s="8">
        <v>3152</v>
      </c>
      <c r="C26" s="2">
        <f t="shared" si="0"/>
        <v>3152</v>
      </c>
      <c r="D26" s="3" t="str">
        <f t="shared" si="4"/>
        <v>0.005</v>
      </c>
      <c r="E26" s="2">
        <f t="shared" si="5"/>
        <v>189.12</v>
      </c>
      <c r="F26" s="2">
        <f t="shared" si="3"/>
        <v>94.56</v>
      </c>
      <c r="G26" s="2"/>
    </row>
    <row r="27" spans="1:7" s="1" customFormat="1" ht="22.5" customHeight="1">
      <c r="A27" s="11" t="s">
        <v>104</v>
      </c>
      <c r="B27" s="8">
        <v>3340</v>
      </c>
      <c r="C27" s="2">
        <f t="shared" si="0"/>
        <v>3340</v>
      </c>
      <c r="D27" s="3" t="str">
        <f t="shared" si="4"/>
        <v>0.005</v>
      </c>
      <c r="E27" s="2">
        <f t="shared" si="5"/>
        <v>200.39999999999998</v>
      </c>
      <c r="F27" s="2">
        <f t="shared" si="3"/>
        <v>100.19999999999999</v>
      </c>
      <c r="G27" s="2"/>
    </row>
    <row r="28" spans="1:7" s="1" customFormat="1" ht="22.5" customHeight="1">
      <c r="A28" s="11" t="s">
        <v>105</v>
      </c>
      <c r="B28" s="8">
        <v>3492</v>
      </c>
      <c r="C28" s="2">
        <f t="shared" si="0"/>
        <v>3492</v>
      </c>
      <c r="D28" s="3" t="str">
        <f t="shared" si="4"/>
        <v>0.005</v>
      </c>
      <c r="E28" s="2">
        <f t="shared" si="5"/>
        <v>209.52</v>
      </c>
      <c r="F28" s="2">
        <f t="shared" si="3"/>
        <v>104.76</v>
      </c>
      <c r="G28" s="2"/>
    </row>
    <row r="29" spans="1:7" s="1" customFormat="1" ht="22.5" customHeight="1">
      <c r="A29" s="11" t="s">
        <v>106</v>
      </c>
      <c r="B29" s="8">
        <v>3725</v>
      </c>
      <c r="C29" s="2">
        <f t="shared" si="0"/>
        <v>3725</v>
      </c>
      <c r="D29" s="3" t="str">
        <f t="shared" si="4"/>
        <v>0.005</v>
      </c>
      <c r="E29" s="2">
        <f t="shared" si="5"/>
        <v>223.5</v>
      </c>
      <c r="F29" s="2">
        <f t="shared" si="3"/>
        <v>111.75</v>
      </c>
      <c r="G29" s="2"/>
    </row>
    <row r="30" spans="1:7" s="1" customFormat="1" ht="22.5" customHeight="1">
      <c r="A30" s="11" t="s">
        <v>107</v>
      </c>
      <c r="B30" s="8">
        <v>3397</v>
      </c>
      <c r="C30" s="2">
        <f t="shared" si="0"/>
        <v>3397</v>
      </c>
      <c r="D30" s="3" t="str">
        <f t="shared" si="4"/>
        <v>0.005</v>
      </c>
      <c r="E30" s="2">
        <f t="shared" si="5"/>
        <v>203.82</v>
      </c>
      <c r="F30" s="2">
        <f t="shared" si="3"/>
        <v>101.91</v>
      </c>
      <c r="G30" s="2"/>
    </row>
    <row r="31" spans="1:7" s="1" customFormat="1" ht="22.5" customHeight="1">
      <c r="A31" s="13" t="s">
        <v>108</v>
      </c>
      <c r="B31" s="12">
        <v>3450</v>
      </c>
      <c r="C31" s="2">
        <f>B31</f>
        <v>3450</v>
      </c>
      <c r="D31" s="3" t="str">
        <f t="shared" si="4"/>
        <v>0.005</v>
      </c>
      <c r="E31" s="2">
        <f>C31*D31*12</f>
        <v>207</v>
      </c>
      <c r="F31" s="2">
        <f t="shared" si="3"/>
        <v>103.5</v>
      </c>
      <c r="G31" s="2"/>
    </row>
    <row r="32" spans="1:7" s="1" customFormat="1" ht="22.5" customHeight="1">
      <c r="A32" s="13" t="s">
        <v>109</v>
      </c>
      <c r="B32" s="12">
        <v>3309</v>
      </c>
      <c r="C32" s="2">
        <f>B32</f>
        <v>3309</v>
      </c>
      <c r="D32" s="3" t="str">
        <f t="shared" si="4"/>
        <v>0.005</v>
      </c>
      <c r="E32" s="2">
        <f>C32*D32*12</f>
        <v>198.54000000000002</v>
      </c>
      <c r="F32" s="2">
        <f t="shared" si="3"/>
        <v>99.27000000000001</v>
      </c>
      <c r="G32" s="2"/>
    </row>
    <row r="33" spans="1:7" s="1" customFormat="1" ht="22.5" customHeight="1">
      <c r="A33" s="13" t="s">
        <v>110</v>
      </c>
      <c r="B33" s="12">
        <v>3443</v>
      </c>
      <c r="C33" s="2">
        <f>B33</f>
        <v>3443</v>
      </c>
      <c r="D33" s="3" t="str">
        <f t="shared" si="4"/>
        <v>0.005</v>
      </c>
      <c r="E33" s="2">
        <f>C33*D33*12</f>
        <v>206.57999999999998</v>
      </c>
      <c r="F33" s="2">
        <f t="shared" si="3"/>
        <v>103.28999999999999</v>
      </c>
      <c r="G33" s="2"/>
    </row>
    <row r="34" spans="1:7" ht="17.25" customHeight="1">
      <c r="A34" s="49" t="s">
        <v>8</v>
      </c>
      <c r="B34" s="49"/>
      <c r="C34" s="49"/>
      <c r="D34" s="49"/>
      <c r="E34" s="49"/>
      <c r="F34" s="49"/>
      <c r="G34" s="49"/>
    </row>
    <row r="35" spans="1:7" ht="10.5" customHeight="1">
      <c r="A35" s="50"/>
      <c r="B35" s="50"/>
      <c r="C35" s="50"/>
      <c r="D35" s="50"/>
      <c r="E35" s="50"/>
      <c r="F35" s="50"/>
      <c r="G35" s="50"/>
    </row>
  </sheetData>
  <mergeCells count="9">
    <mergeCell ref="F3:F4"/>
    <mergeCell ref="A34:G35"/>
    <mergeCell ref="A1:G1"/>
    <mergeCell ref="A2:E2"/>
    <mergeCell ref="A3:A4"/>
    <mergeCell ref="C3:C4"/>
    <mergeCell ref="D3:D4"/>
    <mergeCell ref="E3:E4"/>
    <mergeCell ref="G3:G4"/>
  </mergeCells>
  <phoneticPr fontId="5" type="noConversion"/>
  <dataValidations count="1">
    <dataValidation type="custom" errorStyle="warning" allowBlank="1" showErrorMessage="1" errorTitle="拒绝重复输入" error="当前输入的内容，与本区域的其他单元格内容重复。" sqref="A3:A4">
      <formula1>COUNTIF(#REF!,A3)&lt;2</formula1>
    </dataValidation>
  </dataValidations>
  <pageMargins left="0.75" right="0.75" top="0.27" bottom="0.3" header="0.17" footer="0.2"/>
  <pageSetup paperSize="9" orientation="portrait" verticalDpi="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J5" sqref="J5"/>
    </sheetView>
  </sheetViews>
  <sheetFormatPr defaultColWidth="9" defaultRowHeight="14.25"/>
  <cols>
    <col min="1" max="1" width="11" customWidth="1"/>
    <col min="2" max="2" width="13.375" style="9" customWidth="1"/>
    <col min="3" max="3" width="8.875" customWidth="1"/>
    <col min="4" max="4" width="7.75" customWidth="1"/>
    <col min="5" max="5" width="11" customWidth="1"/>
    <col min="6" max="7" width="9.75" customWidth="1"/>
    <col min="8" max="8" width="12.25" customWidth="1"/>
  </cols>
  <sheetData>
    <row r="1" spans="1:8" ht="22.5" customHeight="1">
      <c r="A1" s="51" t="s">
        <v>220</v>
      </c>
      <c r="B1" s="51"/>
      <c r="C1" s="51"/>
      <c r="D1" s="51"/>
      <c r="E1" s="51"/>
      <c r="F1" s="51"/>
      <c r="G1" s="51"/>
      <c r="H1" s="51"/>
    </row>
    <row r="2" spans="1:8" ht="18" customHeight="1">
      <c r="A2" s="52" t="s">
        <v>111</v>
      </c>
      <c r="B2" s="52"/>
      <c r="C2" s="52"/>
      <c r="D2" s="52"/>
      <c r="E2" s="52"/>
      <c r="F2" s="15"/>
      <c r="G2" s="15"/>
    </row>
    <row r="3" spans="1:8" ht="16.5" customHeight="1">
      <c r="A3" s="44" t="s">
        <v>10</v>
      </c>
      <c r="B3" s="5" t="s">
        <v>1</v>
      </c>
      <c r="C3" s="44" t="s">
        <v>9</v>
      </c>
      <c r="D3" s="40" t="s">
        <v>2</v>
      </c>
      <c r="E3" s="44" t="s">
        <v>115</v>
      </c>
      <c r="F3" s="48" t="s">
        <v>116</v>
      </c>
      <c r="G3" s="53" t="s">
        <v>133</v>
      </c>
      <c r="H3" s="41" t="s">
        <v>3</v>
      </c>
    </row>
    <row r="4" spans="1:8" ht="27" customHeight="1">
      <c r="A4" s="45"/>
      <c r="B4" s="14" t="s">
        <v>11</v>
      </c>
      <c r="C4" s="44"/>
      <c r="D4" s="40"/>
      <c r="E4" s="40"/>
      <c r="F4" s="42"/>
      <c r="G4" s="54"/>
      <c r="H4" s="42"/>
    </row>
    <row r="5" spans="1:8" s="1" customFormat="1" ht="17.25" customHeight="1">
      <c r="A5" s="7" t="s">
        <v>82</v>
      </c>
      <c r="B5" s="8">
        <v>3974.8</v>
      </c>
      <c r="C5" s="2">
        <f t="shared" ref="C5:C34" si="0">B5</f>
        <v>3974.8</v>
      </c>
      <c r="D5" s="3" t="str">
        <f t="shared" ref="D5:D34" si="1">IF(C5&lt;=5000,"0.005",IF(C5&gt;5000,"0.01"))</f>
        <v>0.005</v>
      </c>
      <c r="E5" s="2">
        <f t="shared" ref="E5:E34" si="2">C5*D5*12</f>
        <v>238.48800000000003</v>
      </c>
      <c r="F5" s="2">
        <f t="shared" ref="F5:F34" si="3">E5/12*6</f>
        <v>119.24400000000001</v>
      </c>
      <c r="G5" s="2">
        <f>E5/12*3</f>
        <v>59.622000000000007</v>
      </c>
      <c r="H5" s="2" t="s">
        <v>134</v>
      </c>
    </row>
    <row r="6" spans="1:8" s="1" customFormat="1" ht="17.25" customHeight="1">
      <c r="A6" s="11" t="s">
        <v>83</v>
      </c>
      <c r="B6" s="8">
        <v>3196.2</v>
      </c>
      <c r="C6" s="2">
        <f t="shared" si="0"/>
        <v>3196.2</v>
      </c>
      <c r="D6" s="3" t="str">
        <f t="shared" si="1"/>
        <v>0.005</v>
      </c>
      <c r="E6" s="2">
        <f t="shared" si="2"/>
        <v>191.77199999999999</v>
      </c>
      <c r="F6" s="2">
        <f t="shared" si="3"/>
        <v>95.885999999999996</v>
      </c>
      <c r="G6" s="2">
        <f t="shared" ref="G6:G34" si="4">E6/12*3</f>
        <v>47.942999999999998</v>
      </c>
      <c r="H6" s="2" t="s">
        <v>214</v>
      </c>
    </row>
    <row r="7" spans="1:8" s="1" customFormat="1" ht="15.75" customHeight="1">
      <c r="A7" s="7" t="s">
        <v>117</v>
      </c>
      <c r="B7" s="8">
        <v>3198.6</v>
      </c>
      <c r="C7" s="2">
        <f t="shared" si="0"/>
        <v>3198.6</v>
      </c>
      <c r="D7" s="3" t="str">
        <f t="shared" si="1"/>
        <v>0.005</v>
      </c>
      <c r="E7" s="2">
        <f t="shared" si="2"/>
        <v>191.916</v>
      </c>
      <c r="F7" s="2">
        <f t="shared" si="3"/>
        <v>95.957999999999998</v>
      </c>
      <c r="G7" s="2">
        <f t="shared" si="4"/>
        <v>47.978999999999999</v>
      </c>
      <c r="H7" s="2" t="s">
        <v>215</v>
      </c>
    </row>
    <row r="8" spans="1:8" s="1" customFormat="1" ht="18" customHeight="1">
      <c r="A8" s="7" t="s">
        <v>85</v>
      </c>
      <c r="B8" s="8">
        <v>3177.8</v>
      </c>
      <c r="C8" s="2">
        <f t="shared" si="0"/>
        <v>3177.8</v>
      </c>
      <c r="D8" s="3" t="str">
        <f t="shared" si="1"/>
        <v>0.005</v>
      </c>
      <c r="E8" s="2">
        <f t="shared" si="2"/>
        <v>190.66800000000001</v>
      </c>
      <c r="F8" s="2">
        <f t="shared" si="3"/>
        <v>95.334000000000003</v>
      </c>
      <c r="G8" s="2">
        <f>E8/12*3</f>
        <v>47.667000000000002</v>
      </c>
      <c r="H8" s="2" t="s">
        <v>215</v>
      </c>
    </row>
    <row r="9" spans="1:8" s="1" customFormat="1" ht="17.25" customHeight="1">
      <c r="A9" s="7" t="s">
        <v>86</v>
      </c>
      <c r="B9" s="8">
        <v>3186.8</v>
      </c>
      <c r="C9" s="2">
        <f t="shared" si="0"/>
        <v>3186.8</v>
      </c>
      <c r="D9" s="3" t="str">
        <f t="shared" si="1"/>
        <v>0.005</v>
      </c>
      <c r="E9" s="2">
        <f t="shared" si="2"/>
        <v>191.20800000000003</v>
      </c>
      <c r="F9" s="2">
        <f t="shared" si="3"/>
        <v>95.604000000000013</v>
      </c>
      <c r="G9" s="2">
        <f t="shared" si="4"/>
        <v>47.802000000000007</v>
      </c>
      <c r="H9" s="2" t="s">
        <v>215</v>
      </c>
    </row>
    <row r="10" spans="1:8" s="1" customFormat="1" ht="17.25" customHeight="1">
      <c r="A10" s="11" t="s">
        <v>87</v>
      </c>
      <c r="B10" s="8">
        <v>3237.8</v>
      </c>
      <c r="C10" s="2">
        <f t="shared" si="0"/>
        <v>3237.8</v>
      </c>
      <c r="D10" s="3" t="str">
        <f t="shared" si="1"/>
        <v>0.005</v>
      </c>
      <c r="E10" s="2">
        <f t="shared" si="2"/>
        <v>194.268</v>
      </c>
      <c r="F10" s="2">
        <f t="shared" si="3"/>
        <v>97.134</v>
      </c>
      <c r="G10" s="2">
        <f t="shared" si="4"/>
        <v>48.567</v>
      </c>
      <c r="H10" s="2" t="s">
        <v>214</v>
      </c>
    </row>
    <row r="11" spans="1:8" s="1" customFormat="1" ht="17.25" customHeight="1">
      <c r="A11" s="11" t="s">
        <v>88</v>
      </c>
      <c r="B11" s="8">
        <v>3394.6</v>
      </c>
      <c r="C11" s="2">
        <f t="shared" si="0"/>
        <v>3394.6</v>
      </c>
      <c r="D11" s="3" t="str">
        <f t="shared" si="1"/>
        <v>0.005</v>
      </c>
      <c r="E11" s="2">
        <f t="shared" si="2"/>
        <v>203.67599999999999</v>
      </c>
      <c r="F11" s="2">
        <f t="shared" si="3"/>
        <v>101.83799999999999</v>
      </c>
      <c r="G11" s="2">
        <f t="shared" si="4"/>
        <v>50.918999999999997</v>
      </c>
      <c r="H11" s="2" t="s">
        <v>216</v>
      </c>
    </row>
    <row r="12" spans="1:8" s="1" customFormat="1" ht="18.75" customHeight="1">
      <c r="A12" s="7" t="s">
        <v>89</v>
      </c>
      <c r="B12" s="8">
        <v>3428.6</v>
      </c>
      <c r="C12" s="2">
        <f t="shared" si="0"/>
        <v>3428.6</v>
      </c>
      <c r="D12" s="3" t="str">
        <f t="shared" si="1"/>
        <v>0.005</v>
      </c>
      <c r="E12" s="2">
        <f t="shared" si="2"/>
        <v>205.71600000000001</v>
      </c>
      <c r="F12" s="2">
        <f t="shared" si="3"/>
        <v>102.858</v>
      </c>
      <c r="G12" s="2">
        <f t="shared" si="4"/>
        <v>51.429000000000002</v>
      </c>
      <c r="H12" s="2" t="s">
        <v>215</v>
      </c>
    </row>
    <row r="13" spans="1:8" s="1" customFormat="1" ht="18.75" customHeight="1">
      <c r="A13" s="11" t="s">
        <v>90</v>
      </c>
      <c r="B13" s="8">
        <v>3491.5</v>
      </c>
      <c r="C13" s="2">
        <f t="shared" si="0"/>
        <v>3491.5</v>
      </c>
      <c r="D13" s="3" t="str">
        <f t="shared" si="1"/>
        <v>0.005</v>
      </c>
      <c r="E13" s="2">
        <f t="shared" si="2"/>
        <v>209.49</v>
      </c>
      <c r="F13" s="2">
        <f t="shared" si="3"/>
        <v>104.745</v>
      </c>
      <c r="G13" s="2">
        <f t="shared" si="4"/>
        <v>52.372500000000002</v>
      </c>
      <c r="H13" s="2" t="s">
        <v>214</v>
      </c>
    </row>
    <row r="14" spans="1:8" s="1" customFormat="1" ht="15.75" customHeight="1">
      <c r="A14" s="11" t="s">
        <v>118</v>
      </c>
      <c r="B14" s="8">
        <v>3574</v>
      </c>
      <c r="C14" s="2">
        <f t="shared" si="0"/>
        <v>3574</v>
      </c>
      <c r="D14" s="3" t="str">
        <f t="shared" si="1"/>
        <v>0.005</v>
      </c>
      <c r="E14" s="2">
        <f t="shared" si="2"/>
        <v>214.44</v>
      </c>
      <c r="F14" s="2">
        <f t="shared" si="3"/>
        <v>107.22</v>
      </c>
      <c r="G14" s="2">
        <f t="shared" si="4"/>
        <v>53.61</v>
      </c>
      <c r="H14" s="2" t="s">
        <v>215</v>
      </c>
    </row>
    <row r="15" spans="1:8" s="1" customFormat="1" ht="16.5" customHeight="1">
      <c r="A15" s="11" t="s">
        <v>119</v>
      </c>
      <c r="B15" s="8">
        <v>3638</v>
      </c>
      <c r="C15" s="2">
        <f t="shared" si="0"/>
        <v>3638</v>
      </c>
      <c r="D15" s="3" t="str">
        <f t="shared" si="1"/>
        <v>0.005</v>
      </c>
      <c r="E15" s="2">
        <f t="shared" si="2"/>
        <v>218.28000000000003</v>
      </c>
      <c r="F15" s="2">
        <f t="shared" si="3"/>
        <v>109.14000000000001</v>
      </c>
      <c r="G15" s="2">
        <f t="shared" si="4"/>
        <v>54.570000000000007</v>
      </c>
      <c r="H15" s="2" t="s">
        <v>134</v>
      </c>
    </row>
    <row r="16" spans="1:8" s="1" customFormat="1" ht="16.5" customHeight="1">
      <c r="A16" s="11" t="s">
        <v>120</v>
      </c>
      <c r="B16" s="8">
        <v>3601</v>
      </c>
      <c r="C16" s="2">
        <f t="shared" si="0"/>
        <v>3601</v>
      </c>
      <c r="D16" s="3" t="str">
        <f t="shared" si="1"/>
        <v>0.005</v>
      </c>
      <c r="E16" s="2">
        <f t="shared" si="2"/>
        <v>216.06</v>
      </c>
      <c r="F16" s="2">
        <f t="shared" si="3"/>
        <v>108.03</v>
      </c>
      <c r="G16" s="2">
        <f t="shared" si="4"/>
        <v>54.015000000000001</v>
      </c>
      <c r="H16" s="2" t="s">
        <v>215</v>
      </c>
    </row>
    <row r="17" spans="1:11" s="1" customFormat="1" ht="18" customHeight="1">
      <c r="A17" s="11" t="s">
        <v>121</v>
      </c>
      <c r="B17" s="8">
        <v>3621</v>
      </c>
      <c r="C17" s="2">
        <f t="shared" si="0"/>
        <v>3621</v>
      </c>
      <c r="D17" s="3" t="str">
        <f t="shared" si="1"/>
        <v>0.005</v>
      </c>
      <c r="E17" s="2">
        <f t="shared" si="2"/>
        <v>217.26</v>
      </c>
      <c r="F17" s="2">
        <f t="shared" si="3"/>
        <v>108.63</v>
      </c>
      <c r="G17" s="2">
        <f t="shared" si="4"/>
        <v>54.314999999999998</v>
      </c>
      <c r="H17" s="2" t="s">
        <v>215</v>
      </c>
    </row>
    <row r="18" spans="1:11" s="1" customFormat="1" ht="18.75" customHeight="1">
      <c r="A18" s="7" t="s">
        <v>95</v>
      </c>
      <c r="B18" s="8">
        <v>3023.4</v>
      </c>
      <c r="C18" s="2">
        <f t="shared" si="0"/>
        <v>3023.4</v>
      </c>
      <c r="D18" s="3" t="str">
        <f t="shared" si="1"/>
        <v>0.005</v>
      </c>
      <c r="E18" s="2">
        <f t="shared" si="2"/>
        <v>181.404</v>
      </c>
      <c r="F18" s="2">
        <f t="shared" si="3"/>
        <v>90.701999999999998</v>
      </c>
      <c r="G18" s="2">
        <f t="shared" si="4"/>
        <v>45.350999999999999</v>
      </c>
      <c r="H18" s="2" t="s">
        <v>215</v>
      </c>
    </row>
    <row r="19" spans="1:11" s="1" customFormat="1" ht="19.5" customHeight="1">
      <c r="A19" s="7" t="s">
        <v>96</v>
      </c>
      <c r="B19" s="8">
        <v>2997</v>
      </c>
      <c r="C19" s="2">
        <f t="shared" si="0"/>
        <v>2997</v>
      </c>
      <c r="D19" s="3" t="str">
        <f t="shared" si="1"/>
        <v>0.005</v>
      </c>
      <c r="E19" s="2">
        <f t="shared" si="2"/>
        <v>179.82</v>
      </c>
      <c r="F19" s="2">
        <f t="shared" si="3"/>
        <v>89.91</v>
      </c>
      <c r="G19" s="2">
        <f t="shared" si="4"/>
        <v>44.954999999999998</v>
      </c>
      <c r="H19" s="2" t="s">
        <v>215</v>
      </c>
    </row>
    <row r="20" spans="1:11" s="1" customFormat="1" ht="16.5" customHeight="1">
      <c r="A20" s="7" t="s">
        <v>97</v>
      </c>
      <c r="B20" s="8">
        <v>3187.6</v>
      </c>
      <c r="C20" s="2">
        <f t="shared" si="0"/>
        <v>3187.6</v>
      </c>
      <c r="D20" s="3" t="str">
        <f t="shared" si="1"/>
        <v>0.005</v>
      </c>
      <c r="E20" s="2">
        <f t="shared" si="2"/>
        <v>191.256</v>
      </c>
      <c r="F20" s="2">
        <f t="shared" si="3"/>
        <v>95.628</v>
      </c>
      <c r="G20" s="2">
        <f t="shared" si="4"/>
        <v>47.814</v>
      </c>
      <c r="H20" s="2" t="s">
        <v>215</v>
      </c>
    </row>
    <row r="21" spans="1:11" s="1" customFormat="1" ht="22.5" customHeight="1">
      <c r="A21" s="11" t="s">
        <v>122</v>
      </c>
      <c r="B21" s="8">
        <v>3326</v>
      </c>
      <c r="C21" s="2">
        <f t="shared" si="0"/>
        <v>3326</v>
      </c>
      <c r="D21" s="3" t="str">
        <f t="shared" si="1"/>
        <v>0.005</v>
      </c>
      <c r="E21" s="2">
        <f t="shared" si="2"/>
        <v>199.56</v>
      </c>
      <c r="F21" s="2">
        <f t="shared" si="3"/>
        <v>99.78</v>
      </c>
      <c r="G21" s="2">
        <f t="shared" si="4"/>
        <v>49.89</v>
      </c>
      <c r="H21" s="2" t="s">
        <v>215</v>
      </c>
    </row>
    <row r="22" spans="1:11" s="1" customFormat="1" ht="22.5" customHeight="1">
      <c r="A22" s="11" t="s">
        <v>123</v>
      </c>
      <c r="B22" s="8">
        <v>3513</v>
      </c>
      <c r="C22" s="2">
        <f t="shared" si="0"/>
        <v>3513</v>
      </c>
      <c r="D22" s="3" t="str">
        <f t="shared" si="1"/>
        <v>0.005</v>
      </c>
      <c r="E22" s="2">
        <f t="shared" si="2"/>
        <v>210.78000000000003</v>
      </c>
      <c r="F22" s="2">
        <f t="shared" si="3"/>
        <v>105.39000000000001</v>
      </c>
      <c r="G22" s="2">
        <f t="shared" si="4"/>
        <v>52.695000000000007</v>
      </c>
      <c r="H22" s="2" t="s">
        <v>215</v>
      </c>
    </row>
    <row r="23" spans="1:11" s="1" customFormat="1" ht="22.5" customHeight="1">
      <c r="A23" s="7" t="s">
        <v>124</v>
      </c>
      <c r="B23" s="8">
        <v>3052</v>
      </c>
      <c r="C23" s="2">
        <f t="shared" si="0"/>
        <v>3052</v>
      </c>
      <c r="D23" s="3" t="str">
        <f t="shared" si="1"/>
        <v>0.005</v>
      </c>
      <c r="E23" s="2">
        <f t="shared" si="2"/>
        <v>183.12</v>
      </c>
      <c r="F23" s="2">
        <f t="shared" si="3"/>
        <v>91.56</v>
      </c>
      <c r="G23" s="2">
        <f t="shared" si="4"/>
        <v>45.78</v>
      </c>
      <c r="H23" s="2" t="s">
        <v>215</v>
      </c>
    </row>
    <row r="24" spans="1:11" s="1" customFormat="1" ht="22.5" customHeight="1">
      <c r="A24" s="11" t="s">
        <v>125</v>
      </c>
      <c r="B24" s="8">
        <v>2905</v>
      </c>
      <c r="C24" s="2">
        <f t="shared" si="0"/>
        <v>2905</v>
      </c>
      <c r="D24" s="3" t="str">
        <f t="shared" si="1"/>
        <v>0.005</v>
      </c>
      <c r="E24" s="2">
        <f t="shared" si="2"/>
        <v>174.3</v>
      </c>
      <c r="F24" s="2">
        <f t="shared" si="3"/>
        <v>87.15</v>
      </c>
      <c r="G24" s="2">
        <f t="shared" si="4"/>
        <v>43.575000000000003</v>
      </c>
      <c r="H24" s="2" t="s">
        <v>134</v>
      </c>
    </row>
    <row r="25" spans="1:11" s="1" customFormat="1" ht="22.5" customHeight="1">
      <c r="A25" s="11" t="s">
        <v>126</v>
      </c>
      <c r="B25" s="8">
        <v>3717</v>
      </c>
      <c r="C25" s="2">
        <f t="shared" si="0"/>
        <v>3717</v>
      </c>
      <c r="D25" s="3" t="str">
        <f t="shared" si="1"/>
        <v>0.005</v>
      </c>
      <c r="E25" s="2">
        <f t="shared" si="2"/>
        <v>223.02</v>
      </c>
      <c r="F25" s="2">
        <f t="shared" si="3"/>
        <v>111.51</v>
      </c>
      <c r="G25" s="2">
        <f t="shared" si="4"/>
        <v>55.755000000000003</v>
      </c>
      <c r="H25" s="2" t="s">
        <v>215</v>
      </c>
    </row>
    <row r="26" spans="1:11" s="1" customFormat="1" ht="22.5" customHeight="1">
      <c r="A26" s="11" t="s">
        <v>127</v>
      </c>
      <c r="B26" s="8">
        <v>3152</v>
      </c>
      <c r="C26" s="2">
        <f t="shared" si="0"/>
        <v>3152</v>
      </c>
      <c r="D26" s="3" t="str">
        <f t="shared" si="1"/>
        <v>0.005</v>
      </c>
      <c r="E26" s="2">
        <f t="shared" si="2"/>
        <v>189.12</v>
      </c>
      <c r="F26" s="2">
        <f t="shared" si="3"/>
        <v>94.56</v>
      </c>
      <c r="G26" s="2">
        <f t="shared" si="4"/>
        <v>47.28</v>
      </c>
      <c r="H26" s="2" t="s">
        <v>215</v>
      </c>
    </row>
    <row r="27" spans="1:11" s="1" customFormat="1" ht="22.5" customHeight="1">
      <c r="A27" s="11" t="s">
        <v>128</v>
      </c>
      <c r="B27" s="8">
        <v>3340</v>
      </c>
      <c r="C27" s="2">
        <f t="shared" si="0"/>
        <v>3340</v>
      </c>
      <c r="D27" s="3" t="str">
        <f t="shared" si="1"/>
        <v>0.005</v>
      </c>
      <c r="E27" s="2">
        <f t="shared" si="2"/>
        <v>200.39999999999998</v>
      </c>
      <c r="F27" s="2">
        <f t="shared" si="3"/>
        <v>100.19999999999999</v>
      </c>
      <c r="G27" s="2">
        <f t="shared" si="4"/>
        <v>50.099999999999994</v>
      </c>
      <c r="H27" s="2" t="s">
        <v>214</v>
      </c>
    </row>
    <row r="28" spans="1:11" s="1" customFormat="1" ht="22.5" customHeight="1">
      <c r="A28" s="11" t="s">
        <v>129</v>
      </c>
      <c r="B28" s="8">
        <v>3492</v>
      </c>
      <c r="C28" s="2">
        <f t="shared" si="0"/>
        <v>3492</v>
      </c>
      <c r="D28" s="3" t="str">
        <f t="shared" si="1"/>
        <v>0.005</v>
      </c>
      <c r="E28" s="2">
        <f t="shared" si="2"/>
        <v>209.52</v>
      </c>
      <c r="F28" s="2">
        <f t="shared" si="3"/>
        <v>104.76</v>
      </c>
      <c r="G28" s="2">
        <f t="shared" si="4"/>
        <v>52.38</v>
      </c>
      <c r="H28" s="2" t="s">
        <v>214</v>
      </c>
      <c r="K28"/>
    </row>
    <row r="29" spans="1:11" s="1" customFormat="1" ht="22.5" customHeight="1">
      <c r="A29" s="11" t="s">
        <v>130</v>
      </c>
      <c r="B29" s="8">
        <v>3725</v>
      </c>
      <c r="C29" s="2">
        <f t="shared" si="0"/>
        <v>3725</v>
      </c>
      <c r="D29" s="3" t="str">
        <f t="shared" si="1"/>
        <v>0.005</v>
      </c>
      <c r="E29" s="2">
        <f t="shared" si="2"/>
        <v>223.5</v>
      </c>
      <c r="F29" s="2">
        <f t="shared" si="3"/>
        <v>111.75</v>
      </c>
      <c r="G29" s="2">
        <f t="shared" si="4"/>
        <v>55.875</v>
      </c>
      <c r="H29" s="2" t="s">
        <v>134</v>
      </c>
    </row>
    <row r="30" spans="1:11" s="1" customFormat="1" ht="22.5" customHeight="1">
      <c r="A30" s="11" t="s">
        <v>131</v>
      </c>
      <c r="B30" s="8">
        <v>3397</v>
      </c>
      <c r="C30" s="2">
        <f t="shared" si="0"/>
        <v>3397</v>
      </c>
      <c r="D30" s="3" t="str">
        <f t="shared" si="1"/>
        <v>0.005</v>
      </c>
      <c r="E30" s="2">
        <f t="shared" si="2"/>
        <v>203.82</v>
      </c>
      <c r="F30" s="2">
        <f t="shared" si="3"/>
        <v>101.91</v>
      </c>
      <c r="G30" s="2">
        <f t="shared" si="4"/>
        <v>50.954999999999998</v>
      </c>
      <c r="H30" s="2" t="s">
        <v>215</v>
      </c>
    </row>
    <row r="31" spans="1:11" s="1" customFormat="1" ht="22.5" customHeight="1">
      <c r="A31" s="13" t="s">
        <v>108</v>
      </c>
      <c r="B31" s="12">
        <v>3450</v>
      </c>
      <c r="C31" s="2">
        <f t="shared" si="0"/>
        <v>3450</v>
      </c>
      <c r="D31" s="3" t="str">
        <f t="shared" si="1"/>
        <v>0.005</v>
      </c>
      <c r="E31" s="2">
        <f t="shared" si="2"/>
        <v>207</v>
      </c>
      <c r="F31" s="2">
        <f t="shared" si="3"/>
        <v>103.5</v>
      </c>
      <c r="G31" s="2">
        <f t="shared" si="4"/>
        <v>51.75</v>
      </c>
      <c r="H31" s="2" t="s">
        <v>215</v>
      </c>
    </row>
    <row r="32" spans="1:11" s="1" customFormat="1" ht="22.5" customHeight="1">
      <c r="A32" s="13" t="s">
        <v>109</v>
      </c>
      <c r="B32" s="12">
        <v>3309</v>
      </c>
      <c r="C32" s="2">
        <f t="shared" si="0"/>
        <v>3309</v>
      </c>
      <c r="D32" s="3" t="str">
        <f t="shared" si="1"/>
        <v>0.005</v>
      </c>
      <c r="E32" s="2">
        <f>C32*D32*12</f>
        <v>198.54000000000002</v>
      </c>
      <c r="F32" s="2">
        <f t="shared" si="3"/>
        <v>99.27000000000001</v>
      </c>
      <c r="G32" s="2">
        <f t="shared" si="4"/>
        <v>49.635000000000005</v>
      </c>
      <c r="H32" s="2" t="s">
        <v>215</v>
      </c>
    </row>
    <row r="33" spans="1:8" s="1" customFormat="1" ht="22.5" customHeight="1">
      <c r="A33" s="13" t="s">
        <v>208</v>
      </c>
      <c r="B33" s="12">
        <v>3430</v>
      </c>
      <c r="C33" s="2">
        <v>3430</v>
      </c>
      <c r="D33" s="3" t="str">
        <f t="shared" si="1"/>
        <v>0.005</v>
      </c>
      <c r="E33" s="2">
        <f>C33*D33*2</f>
        <v>34.300000000000004</v>
      </c>
      <c r="F33" s="2"/>
      <c r="G33" s="2">
        <v>34.299999999999997</v>
      </c>
      <c r="H33" s="2" t="s">
        <v>134</v>
      </c>
    </row>
    <row r="34" spans="1:8" s="1" customFormat="1" ht="22.5" customHeight="1">
      <c r="A34" s="13" t="s">
        <v>132</v>
      </c>
      <c r="B34" s="12">
        <v>3443</v>
      </c>
      <c r="C34" s="2">
        <f t="shared" si="0"/>
        <v>3443</v>
      </c>
      <c r="D34" s="3" t="str">
        <f t="shared" si="1"/>
        <v>0.005</v>
      </c>
      <c r="E34" s="2">
        <f t="shared" si="2"/>
        <v>206.57999999999998</v>
      </c>
      <c r="F34" s="2">
        <f t="shared" si="3"/>
        <v>103.28999999999999</v>
      </c>
      <c r="G34" s="2">
        <f t="shared" si="4"/>
        <v>51.644999999999996</v>
      </c>
      <c r="H34" s="2" t="s">
        <v>214</v>
      </c>
    </row>
    <row r="35" spans="1:8" s="1" customFormat="1" ht="22.5" customHeight="1">
      <c r="A35" s="55" t="s">
        <v>48</v>
      </c>
      <c r="B35" s="2">
        <v>1778</v>
      </c>
      <c r="C35" s="2">
        <v>1572</v>
      </c>
      <c r="D35" s="2">
        <v>402</v>
      </c>
      <c r="E35" s="2">
        <v>44.22</v>
      </c>
      <c r="F35" s="2" t="s">
        <v>209</v>
      </c>
      <c r="G35" s="2" t="s">
        <v>217</v>
      </c>
      <c r="H35" s="2" t="s">
        <v>217</v>
      </c>
    </row>
    <row r="36" spans="1:8" s="1" customFormat="1" ht="22.5" customHeight="1">
      <c r="A36" s="56"/>
      <c r="B36" s="2">
        <v>1902</v>
      </c>
      <c r="C36" s="2">
        <v>1636</v>
      </c>
      <c r="D36" s="2">
        <v>424.56</v>
      </c>
      <c r="E36" s="2">
        <v>280.20960000000002</v>
      </c>
      <c r="F36" s="2" t="s">
        <v>218</v>
      </c>
      <c r="G36" s="2" t="s">
        <v>219</v>
      </c>
      <c r="H36" s="2" t="s">
        <v>219</v>
      </c>
    </row>
    <row r="37" spans="1:8" s="1" customFormat="1" ht="22.5" customHeight="1">
      <c r="A37" s="30" t="s">
        <v>213</v>
      </c>
      <c r="B37" s="22">
        <f>SUM(B5:B36)</f>
        <v>104859.7</v>
      </c>
      <c r="C37" s="29">
        <f>SUM(C5:C36)</f>
        <v>104387.7</v>
      </c>
      <c r="D37" s="22"/>
      <c r="E37" s="22">
        <f>SUM(E5:E36)</f>
        <v>6223.7116000000005</v>
      </c>
      <c r="F37" s="22">
        <f>SUM(F5:F36)</f>
        <v>2932.491</v>
      </c>
      <c r="G37" s="22">
        <f>SUM(G5:G36)</f>
        <v>1500.5454999999999</v>
      </c>
      <c r="H37" s="22"/>
    </row>
    <row r="38" spans="1:8" ht="17.25" customHeight="1">
      <c r="A38" s="49" t="s">
        <v>8</v>
      </c>
      <c r="B38" s="49"/>
      <c r="C38" s="49"/>
      <c r="D38" s="49"/>
      <c r="E38" s="49"/>
      <c r="F38" s="49"/>
      <c r="G38" s="49"/>
      <c r="H38" s="49"/>
    </row>
    <row r="39" spans="1:8" ht="10.5" customHeight="1">
      <c r="A39" s="50"/>
      <c r="B39" s="50"/>
      <c r="C39" s="50"/>
      <c r="D39" s="50"/>
      <c r="E39" s="50"/>
      <c r="F39" s="50"/>
      <c r="G39" s="50"/>
      <c r="H39" s="50"/>
    </row>
  </sheetData>
  <mergeCells count="11">
    <mergeCell ref="G3:G4"/>
    <mergeCell ref="A35:A36"/>
    <mergeCell ref="F3:F4"/>
    <mergeCell ref="A38:H39"/>
    <mergeCell ref="A1:H1"/>
    <mergeCell ref="A2:E2"/>
    <mergeCell ref="A3:A4"/>
    <mergeCell ref="C3:C4"/>
    <mergeCell ref="D3:D4"/>
    <mergeCell ref="E3:E4"/>
    <mergeCell ref="H3:H4"/>
  </mergeCells>
  <phoneticPr fontId="5" type="noConversion"/>
  <dataValidations count="1">
    <dataValidation type="custom" errorStyle="warning" allowBlank="1" showErrorMessage="1" errorTitle="拒绝重复输入" error="当前输入的内容，与本区域的其他单元格内容重复。" sqref="A3:A4">
      <formula1>COUNTIF(#REF!,A3)&lt;2</formula1>
    </dataValidation>
  </dataValidations>
  <pageMargins left="0.4" right="0.16" top="0.27" bottom="0.3" header="0.17" footer="0.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F28" sqref="F28"/>
    </sheetView>
  </sheetViews>
  <sheetFormatPr defaultColWidth="9" defaultRowHeight="14.25"/>
  <cols>
    <col min="1" max="1" width="11" customWidth="1"/>
    <col min="2" max="2" width="13.375" style="9" customWidth="1"/>
    <col min="3" max="3" width="11.125" customWidth="1"/>
    <col min="4" max="4" width="9.375" customWidth="1"/>
    <col min="5" max="6" width="11" customWidth="1"/>
    <col min="7" max="7" width="12.25" customWidth="1"/>
  </cols>
  <sheetData>
    <row r="1" spans="1:7" ht="22.5" customHeight="1">
      <c r="A1" s="51" t="s">
        <v>155</v>
      </c>
      <c r="B1" s="51"/>
      <c r="C1" s="51"/>
      <c r="D1" s="51"/>
      <c r="E1" s="51"/>
      <c r="F1" s="51"/>
      <c r="G1" s="51"/>
    </row>
    <row r="2" spans="1:7" ht="18" customHeight="1">
      <c r="A2" s="52" t="s">
        <v>135</v>
      </c>
      <c r="B2" s="52"/>
      <c r="C2" s="52"/>
      <c r="D2" s="52"/>
      <c r="E2" s="52"/>
      <c r="F2" s="15"/>
    </row>
    <row r="3" spans="1:7" ht="16.5" customHeight="1">
      <c r="A3" s="44" t="s">
        <v>10</v>
      </c>
      <c r="B3" s="5" t="s">
        <v>1</v>
      </c>
      <c r="C3" s="44" t="s">
        <v>9</v>
      </c>
      <c r="D3" s="40" t="s">
        <v>2</v>
      </c>
      <c r="E3" s="44" t="s">
        <v>115</v>
      </c>
      <c r="F3" s="48" t="s">
        <v>154</v>
      </c>
      <c r="G3" s="41" t="s">
        <v>3</v>
      </c>
    </row>
    <row r="4" spans="1:7" ht="27" customHeight="1">
      <c r="A4" s="45"/>
      <c r="B4" s="14" t="s">
        <v>11</v>
      </c>
      <c r="C4" s="44"/>
      <c r="D4" s="40"/>
      <c r="E4" s="40"/>
      <c r="F4" s="57"/>
      <c r="G4" s="42"/>
    </row>
    <row r="5" spans="1:7" s="1" customFormat="1" ht="22.5" customHeight="1">
      <c r="A5" s="7" t="s">
        <v>82</v>
      </c>
      <c r="B5" s="8">
        <v>3974.8</v>
      </c>
      <c r="C5" s="2">
        <f t="shared" ref="C5:C33" si="0">B5</f>
        <v>3974.8</v>
      </c>
      <c r="D5" s="3" t="str">
        <f t="shared" ref="D5:D33" si="1">IF(C5&lt;=5000,"0.005",IF(C5&gt;5000,"0.01"))</f>
        <v>0.005</v>
      </c>
      <c r="E5" s="2">
        <f t="shared" ref="E5:E33" si="2">C5*D5*12</f>
        <v>238.48800000000003</v>
      </c>
      <c r="F5" s="2">
        <f>E5/12</f>
        <v>19.874000000000002</v>
      </c>
      <c r="G5" s="2"/>
    </row>
    <row r="6" spans="1:7" s="1" customFormat="1" ht="22.5" customHeight="1">
      <c r="A6" s="7" t="s">
        <v>83</v>
      </c>
      <c r="B6" s="8">
        <v>3196.2</v>
      </c>
      <c r="C6" s="2">
        <f t="shared" si="0"/>
        <v>3196.2</v>
      </c>
      <c r="D6" s="3" t="str">
        <f t="shared" si="1"/>
        <v>0.005</v>
      </c>
      <c r="E6" s="2">
        <f t="shared" si="2"/>
        <v>191.77199999999999</v>
      </c>
      <c r="F6" s="2">
        <f t="shared" ref="F6:F33" si="3">E6/12</f>
        <v>15.981</v>
      </c>
      <c r="G6" s="2"/>
    </row>
    <row r="7" spans="1:7" s="1" customFormat="1" ht="22.5" customHeight="1">
      <c r="A7" s="7" t="s">
        <v>136</v>
      </c>
      <c r="B7" s="8">
        <v>3198.6</v>
      </c>
      <c r="C7" s="2">
        <f t="shared" si="0"/>
        <v>3198.6</v>
      </c>
      <c r="D7" s="3" t="str">
        <f t="shared" si="1"/>
        <v>0.005</v>
      </c>
      <c r="E7" s="2">
        <f t="shared" si="2"/>
        <v>191.916</v>
      </c>
      <c r="F7" s="2">
        <f t="shared" si="3"/>
        <v>15.993</v>
      </c>
      <c r="G7" s="2"/>
    </row>
    <row r="8" spans="1:7" s="1" customFormat="1" ht="22.5" customHeight="1">
      <c r="A8" s="7" t="s">
        <v>85</v>
      </c>
      <c r="B8" s="8">
        <v>3177.8</v>
      </c>
      <c r="C8" s="2">
        <f t="shared" si="0"/>
        <v>3177.8</v>
      </c>
      <c r="D8" s="3" t="str">
        <f t="shared" si="1"/>
        <v>0.005</v>
      </c>
      <c r="E8" s="2">
        <f t="shared" si="2"/>
        <v>190.66800000000001</v>
      </c>
      <c r="F8" s="2">
        <f t="shared" si="3"/>
        <v>15.889000000000001</v>
      </c>
      <c r="G8" s="2"/>
    </row>
    <row r="9" spans="1:7" s="1" customFormat="1" ht="22.5" customHeight="1">
      <c r="A9" s="7" t="s">
        <v>86</v>
      </c>
      <c r="B9" s="8">
        <v>3186.8</v>
      </c>
      <c r="C9" s="2">
        <f t="shared" si="0"/>
        <v>3186.8</v>
      </c>
      <c r="D9" s="3" t="str">
        <f t="shared" si="1"/>
        <v>0.005</v>
      </c>
      <c r="E9" s="2">
        <f t="shared" si="2"/>
        <v>191.20800000000003</v>
      </c>
      <c r="F9" s="2">
        <f t="shared" si="3"/>
        <v>15.934000000000003</v>
      </c>
      <c r="G9" s="2"/>
    </row>
    <row r="10" spans="1:7" s="1" customFormat="1" ht="22.5" customHeight="1">
      <c r="A10" s="7" t="s">
        <v>87</v>
      </c>
      <c r="B10" s="8">
        <v>3237.8</v>
      </c>
      <c r="C10" s="2">
        <f t="shared" si="0"/>
        <v>3237.8</v>
      </c>
      <c r="D10" s="3" t="str">
        <f t="shared" si="1"/>
        <v>0.005</v>
      </c>
      <c r="E10" s="2">
        <f t="shared" si="2"/>
        <v>194.268</v>
      </c>
      <c r="F10" s="2">
        <f t="shared" si="3"/>
        <v>16.189</v>
      </c>
      <c r="G10" s="2"/>
    </row>
    <row r="11" spans="1:7" s="1" customFormat="1" ht="22.5" customHeight="1">
      <c r="A11" s="7" t="s">
        <v>88</v>
      </c>
      <c r="B11" s="8">
        <v>3394.6</v>
      </c>
      <c r="C11" s="2">
        <f t="shared" si="0"/>
        <v>3394.6</v>
      </c>
      <c r="D11" s="3" t="str">
        <f t="shared" si="1"/>
        <v>0.005</v>
      </c>
      <c r="E11" s="2">
        <f t="shared" si="2"/>
        <v>203.67599999999999</v>
      </c>
      <c r="F11" s="2">
        <f t="shared" si="3"/>
        <v>16.972999999999999</v>
      </c>
      <c r="G11" s="2"/>
    </row>
    <row r="12" spans="1:7" s="1" customFormat="1" ht="22.5" customHeight="1">
      <c r="A12" s="7" t="s">
        <v>89</v>
      </c>
      <c r="B12" s="8">
        <v>3428.6</v>
      </c>
      <c r="C12" s="2">
        <f t="shared" si="0"/>
        <v>3428.6</v>
      </c>
      <c r="D12" s="3" t="str">
        <f t="shared" si="1"/>
        <v>0.005</v>
      </c>
      <c r="E12" s="2">
        <f t="shared" si="2"/>
        <v>205.71600000000001</v>
      </c>
      <c r="F12" s="2">
        <f t="shared" si="3"/>
        <v>17.143000000000001</v>
      </c>
      <c r="G12" s="2"/>
    </row>
    <row r="13" spans="1:7" s="1" customFormat="1" ht="22.5" customHeight="1">
      <c r="A13" s="7" t="s">
        <v>90</v>
      </c>
      <c r="B13" s="8">
        <v>3491.5</v>
      </c>
      <c r="C13" s="2">
        <f t="shared" si="0"/>
        <v>3491.5</v>
      </c>
      <c r="D13" s="3" t="str">
        <f t="shared" si="1"/>
        <v>0.005</v>
      </c>
      <c r="E13" s="2">
        <f t="shared" si="2"/>
        <v>209.49</v>
      </c>
      <c r="F13" s="2">
        <f t="shared" si="3"/>
        <v>17.4575</v>
      </c>
      <c r="G13" s="2"/>
    </row>
    <row r="14" spans="1:7" s="1" customFormat="1" ht="22.5" customHeight="1">
      <c r="A14" s="11" t="s">
        <v>137</v>
      </c>
      <c r="B14" s="8">
        <v>3574</v>
      </c>
      <c r="C14" s="2">
        <f t="shared" si="0"/>
        <v>3574</v>
      </c>
      <c r="D14" s="3" t="str">
        <f t="shared" si="1"/>
        <v>0.005</v>
      </c>
      <c r="E14" s="2">
        <f t="shared" si="2"/>
        <v>214.44</v>
      </c>
      <c r="F14" s="2">
        <f t="shared" si="3"/>
        <v>17.87</v>
      </c>
      <c r="G14" s="2"/>
    </row>
    <row r="15" spans="1:7" s="1" customFormat="1" ht="22.5" customHeight="1">
      <c r="A15" s="11" t="s">
        <v>138</v>
      </c>
      <c r="B15" s="8">
        <v>3638</v>
      </c>
      <c r="C15" s="2">
        <f t="shared" si="0"/>
        <v>3638</v>
      </c>
      <c r="D15" s="3" t="str">
        <f t="shared" si="1"/>
        <v>0.005</v>
      </c>
      <c r="E15" s="2">
        <f t="shared" si="2"/>
        <v>218.28000000000003</v>
      </c>
      <c r="F15" s="2">
        <f t="shared" si="3"/>
        <v>18.190000000000001</v>
      </c>
      <c r="G15" s="2"/>
    </row>
    <row r="16" spans="1:7" s="1" customFormat="1" ht="22.5" customHeight="1">
      <c r="A16" s="11" t="s">
        <v>139</v>
      </c>
      <c r="B16" s="8">
        <v>3601</v>
      </c>
      <c r="C16" s="2">
        <f t="shared" si="0"/>
        <v>3601</v>
      </c>
      <c r="D16" s="3" t="str">
        <f t="shared" si="1"/>
        <v>0.005</v>
      </c>
      <c r="E16" s="2">
        <f t="shared" si="2"/>
        <v>216.06</v>
      </c>
      <c r="F16" s="2">
        <f t="shared" si="3"/>
        <v>18.004999999999999</v>
      </c>
      <c r="G16" s="2"/>
    </row>
    <row r="17" spans="1:7" s="1" customFormat="1" ht="22.5" customHeight="1">
      <c r="A17" s="11" t="s">
        <v>140</v>
      </c>
      <c r="B17" s="8">
        <v>3621</v>
      </c>
      <c r="C17" s="2">
        <f t="shared" si="0"/>
        <v>3621</v>
      </c>
      <c r="D17" s="3" t="str">
        <f t="shared" si="1"/>
        <v>0.005</v>
      </c>
      <c r="E17" s="2">
        <f t="shared" si="2"/>
        <v>217.26</v>
      </c>
      <c r="F17" s="2">
        <f t="shared" si="3"/>
        <v>18.105</v>
      </c>
      <c r="G17" s="2"/>
    </row>
    <row r="18" spans="1:7" s="1" customFormat="1" ht="22.5" customHeight="1">
      <c r="A18" s="7" t="s">
        <v>95</v>
      </c>
      <c r="B18" s="8">
        <v>3023.4</v>
      </c>
      <c r="C18" s="2">
        <f t="shared" si="0"/>
        <v>3023.4</v>
      </c>
      <c r="D18" s="3" t="str">
        <f t="shared" si="1"/>
        <v>0.005</v>
      </c>
      <c r="E18" s="2">
        <f t="shared" si="2"/>
        <v>181.404</v>
      </c>
      <c r="F18" s="2">
        <f t="shared" si="3"/>
        <v>15.116999999999999</v>
      </c>
      <c r="G18" s="2"/>
    </row>
    <row r="19" spans="1:7" s="1" customFormat="1" ht="22.5" customHeight="1">
      <c r="A19" s="7" t="s">
        <v>96</v>
      </c>
      <c r="B19" s="8">
        <v>2997</v>
      </c>
      <c r="C19" s="2">
        <f t="shared" si="0"/>
        <v>2997</v>
      </c>
      <c r="D19" s="3" t="str">
        <f t="shared" si="1"/>
        <v>0.005</v>
      </c>
      <c r="E19" s="2">
        <f t="shared" si="2"/>
        <v>179.82</v>
      </c>
      <c r="F19" s="2">
        <f t="shared" si="3"/>
        <v>14.984999999999999</v>
      </c>
      <c r="G19" s="2"/>
    </row>
    <row r="20" spans="1:7" s="1" customFormat="1" ht="22.5" customHeight="1">
      <c r="A20" s="7" t="s">
        <v>97</v>
      </c>
      <c r="B20" s="8">
        <v>3187.6</v>
      </c>
      <c r="C20" s="2">
        <f t="shared" si="0"/>
        <v>3187.6</v>
      </c>
      <c r="D20" s="3" t="str">
        <f t="shared" si="1"/>
        <v>0.005</v>
      </c>
      <c r="E20" s="2">
        <f t="shared" si="2"/>
        <v>191.256</v>
      </c>
      <c r="F20" s="2">
        <f t="shared" si="3"/>
        <v>15.938000000000001</v>
      </c>
      <c r="G20" s="2"/>
    </row>
    <row r="21" spans="1:7" s="1" customFormat="1" ht="22.5" customHeight="1">
      <c r="A21" s="11" t="s">
        <v>141</v>
      </c>
      <c r="B21" s="8">
        <v>3326</v>
      </c>
      <c r="C21" s="2">
        <f t="shared" si="0"/>
        <v>3326</v>
      </c>
      <c r="D21" s="3" t="str">
        <f t="shared" si="1"/>
        <v>0.005</v>
      </c>
      <c r="E21" s="2">
        <f t="shared" si="2"/>
        <v>199.56</v>
      </c>
      <c r="F21" s="2">
        <f t="shared" si="3"/>
        <v>16.63</v>
      </c>
      <c r="G21" s="2"/>
    </row>
    <row r="22" spans="1:7" s="1" customFormat="1" ht="22.5" customHeight="1">
      <c r="A22" s="11" t="s">
        <v>142</v>
      </c>
      <c r="B22" s="8">
        <v>3513</v>
      </c>
      <c r="C22" s="2">
        <f t="shared" si="0"/>
        <v>3513</v>
      </c>
      <c r="D22" s="3" t="str">
        <f t="shared" si="1"/>
        <v>0.005</v>
      </c>
      <c r="E22" s="2">
        <f t="shared" si="2"/>
        <v>210.78000000000003</v>
      </c>
      <c r="F22" s="2">
        <f t="shared" si="3"/>
        <v>17.565000000000001</v>
      </c>
      <c r="G22" s="2"/>
    </row>
    <row r="23" spans="1:7" s="1" customFormat="1" ht="22.5" customHeight="1">
      <c r="A23" s="7" t="s">
        <v>143</v>
      </c>
      <c r="B23" s="8">
        <v>3052</v>
      </c>
      <c r="C23" s="2">
        <f t="shared" si="0"/>
        <v>3052</v>
      </c>
      <c r="D23" s="3" t="str">
        <f t="shared" si="1"/>
        <v>0.005</v>
      </c>
      <c r="E23" s="2">
        <f t="shared" si="2"/>
        <v>183.12</v>
      </c>
      <c r="F23" s="2">
        <f t="shared" si="3"/>
        <v>15.26</v>
      </c>
      <c r="G23" s="2"/>
    </row>
    <row r="24" spans="1:7" s="1" customFormat="1" ht="22.5" customHeight="1">
      <c r="A24" s="11" t="s">
        <v>144</v>
      </c>
      <c r="B24" s="8">
        <v>2905</v>
      </c>
      <c r="C24" s="2">
        <f t="shared" si="0"/>
        <v>2905</v>
      </c>
      <c r="D24" s="3" t="str">
        <f t="shared" si="1"/>
        <v>0.005</v>
      </c>
      <c r="E24" s="2">
        <f t="shared" si="2"/>
        <v>174.3</v>
      </c>
      <c r="F24" s="2">
        <f t="shared" si="3"/>
        <v>14.525</v>
      </c>
      <c r="G24" s="2"/>
    </row>
    <row r="25" spans="1:7" s="1" customFormat="1" ht="22.5" customHeight="1">
      <c r="A25" s="11" t="s">
        <v>145</v>
      </c>
      <c r="B25" s="8">
        <v>3717</v>
      </c>
      <c r="C25" s="2">
        <f t="shared" si="0"/>
        <v>3717</v>
      </c>
      <c r="D25" s="3" t="str">
        <f t="shared" si="1"/>
        <v>0.005</v>
      </c>
      <c r="E25" s="2">
        <f t="shared" si="2"/>
        <v>223.02</v>
      </c>
      <c r="F25" s="2">
        <f t="shared" si="3"/>
        <v>18.585000000000001</v>
      </c>
      <c r="G25" s="2"/>
    </row>
    <row r="26" spans="1:7" s="1" customFormat="1" ht="22.5" customHeight="1">
      <c r="A26" s="11" t="s">
        <v>146</v>
      </c>
      <c r="B26" s="8">
        <v>3152</v>
      </c>
      <c r="C26" s="2">
        <f t="shared" si="0"/>
        <v>3152</v>
      </c>
      <c r="D26" s="3" t="str">
        <f t="shared" si="1"/>
        <v>0.005</v>
      </c>
      <c r="E26" s="2">
        <f t="shared" si="2"/>
        <v>189.12</v>
      </c>
      <c r="F26" s="2">
        <f t="shared" si="3"/>
        <v>15.76</v>
      </c>
      <c r="G26" s="2"/>
    </row>
    <row r="27" spans="1:7" s="1" customFormat="1" ht="22.5" customHeight="1">
      <c r="A27" s="11" t="s">
        <v>147</v>
      </c>
      <c r="B27" s="8">
        <v>3340</v>
      </c>
      <c r="C27" s="2">
        <f t="shared" si="0"/>
        <v>3340</v>
      </c>
      <c r="D27" s="3" t="str">
        <f t="shared" si="1"/>
        <v>0.005</v>
      </c>
      <c r="E27" s="2">
        <f t="shared" si="2"/>
        <v>200.39999999999998</v>
      </c>
      <c r="F27" s="2">
        <f t="shared" si="3"/>
        <v>16.7</v>
      </c>
      <c r="G27" s="2"/>
    </row>
    <row r="28" spans="1:7" s="1" customFormat="1" ht="22.5" customHeight="1">
      <c r="A28" s="11" t="s">
        <v>148</v>
      </c>
      <c r="B28" s="8">
        <v>3492</v>
      </c>
      <c r="C28" s="2">
        <f t="shared" si="0"/>
        <v>3492</v>
      </c>
      <c r="D28" s="3" t="str">
        <f t="shared" si="1"/>
        <v>0.005</v>
      </c>
      <c r="E28" s="2">
        <f t="shared" si="2"/>
        <v>209.52</v>
      </c>
      <c r="F28" s="2">
        <f t="shared" si="3"/>
        <v>17.46</v>
      </c>
      <c r="G28" s="2"/>
    </row>
    <row r="29" spans="1:7" s="1" customFormat="1" ht="22.5" customHeight="1">
      <c r="A29" s="11" t="s">
        <v>149</v>
      </c>
      <c r="B29" s="8">
        <v>3725</v>
      </c>
      <c r="C29" s="2">
        <f t="shared" si="0"/>
        <v>3725</v>
      </c>
      <c r="D29" s="3" t="str">
        <f t="shared" si="1"/>
        <v>0.005</v>
      </c>
      <c r="E29" s="2">
        <f t="shared" si="2"/>
        <v>223.5</v>
      </c>
      <c r="F29" s="2">
        <f t="shared" si="3"/>
        <v>18.625</v>
      </c>
      <c r="G29" s="2"/>
    </row>
    <row r="30" spans="1:7" s="1" customFormat="1" ht="22.5" customHeight="1">
      <c r="A30" s="11" t="s">
        <v>150</v>
      </c>
      <c r="B30" s="8">
        <v>3397</v>
      </c>
      <c r="C30" s="2">
        <f t="shared" si="0"/>
        <v>3397</v>
      </c>
      <c r="D30" s="3" t="str">
        <f t="shared" si="1"/>
        <v>0.005</v>
      </c>
      <c r="E30" s="2">
        <f t="shared" si="2"/>
        <v>203.82</v>
      </c>
      <c r="F30" s="2">
        <f t="shared" si="3"/>
        <v>16.984999999999999</v>
      </c>
      <c r="G30" s="2"/>
    </row>
    <row r="31" spans="1:7" s="1" customFormat="1" ht="22.5" customHeight="1">
      <c r="A31" s="13" t="s">
        <v>151</v>
      </c>
      <c r="B31" s="12">
        <v>3450</v>
      </c>
      <c r="C31" s="2">
        <f t="shared" si="0"/>
        <v>3450</v>
      </c>
      <c r="D31" s="3" t="str">
        <f t="shared" si="1"/>
        <v>0.005</v>
      </c>
      <c r="E31" s="2">
        <f t="shared" si="2"/>
        <v>207</v>
      </c>
      <c r="F31" s="2">
        <f t="shared" si="3"/>
        <v>17.25</v>
      </c>
      <c r="G31" s="2"/>
    </row>
    <row r="32" spans="1:7" s="1" customFormat="1" ht="22.5" customHeight="1">
      <c r="A32" s="13" t="s">
        <v>152</v>
      </c>
      <c r="B32" s="12">
        <v>3309</v>
      </c>
      <c r="C32" s="2">
        <f t="shared" si="0"/>
        <v>3309</v>
      </c>
      <c r="D32" s="3" t="str">
        <f t="shared" si="1"/>
        <v>0.005</v>
      </c>
      <c r="E32" s="2">
        <f t="shared" si="2"/>
        <v>198.54000000000002</v>
      </c>
      <c r="F32" s="2">
        <f t="shared" si="3"/>
        <v>16.545000000000002</v>
      </c>
      <c r="G32" s="2"/>
    </row>
    <row r="33" spans="1:7" s="1" customFormat="1" ht="22.5" customHeight="1">
      <c r="A33" s="13" t="s">
        <v>153</v>
      </c>
      <c r="B33" s="12">
        <v>3443</v>
      </c>
      <c r="C33" s="2">
        <f t="shared" si="0"/>
        <v>3443</v>
      </c>
      <c r="D33" s="3" t="str">
        <f t="shared" si="1"/>
        <v>0.005</v>
      </c>
      <c r="E33" s="2">
        <f t="shared" si="2"/>
        <v>206.57999999999998</v>
      </c>
      <c r="F33" s="2">
        <f t="shared" si="3"/>
        <v>17.215</v>
      </c>
      <c r="G33" s="2"/>
    </row>
    <row r="34" spans="1:7" ht="17.25" customHeight="1">
      <c r="A34" s="49" t="s">
        <v>8</v>
      </c>
      <c r="B34" s="49"/>
      <c r="C34" s="49"/>
      <c r="D34" s="49"/>
      <c r="E34" s="49"/>
      <c r="F34" s="49"/>
      <c r="G34" s="49"/>
    </row>
    <row r="35" spans="1:7" ht="10.5" customHeight="1">
      <c r="A35" s="50"/>
      <c r="B35" s="50"/>
      <c r="C35" s="50"/>
      <c r="D35" s="50"/>
      <c r="E35" s="50"/>
      <c r="F35" s="50"/>
      <c r="G35" s="50"/>
    </row>
  </sheetData>
  <mergeCells count="9">
    <mergeCell ref="F3:F4"/>
    <mergeCell ref="A34:G35"/>
    <mergeCell ref="A1:G1"/>
    <mergeCell ref="A2:E2"/>
    <mergeCell ref="A3:A4"/>
    <mergeCell ref="C3:C4"/>
    <mergeCell ref="D3:D4"/>
    <mergeCell ref="E3:E4"/>
    <mergeCell ref="G3:G4"/>
  </mergeCells>
  <phoneticPr fontId="5" type="noConversion"/>
  <dataValidations count="1">
    <dataValidation type="custom" errorStyle="warning" allowBlank="1" showErrorMessage="1" errorTitle="拒绝重复输入" error="当前输入的内容，与本区域的其他单元格内容重复。" sqref="A3:A4">
      <formula1>COUNTIF(#REF!,A3)&lt;2</formula1>
    </dataValidation>
  </dataValidations>
  <pageMargins left="0.75" right="0.75" top="0.27" bottom="0.3" header="0.17" footer="0.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D6" sqref="D6"/>
    </sheetView>
  </sheetViews>
  <sheetFormatPr defaultColWidth="9" defaultRowHeight="14.25"/>
  <cols>
    <col min="1" max="1" width="11" customWidth="1"/>
    <col min="2" max="2" width="13.375" style="9" customWidth="1"/>
    <col min="3" max="3" width="11.125" customWidth="1"/>
    <col min="4" max="4" width="9.375" customWidth="1"/>
    <col min="5" max="6" width="11" customWidth="1"/>
    <col min="7" max="7" width="12.25" customWidth="1"/>
  </cols>
  <sheetData>
    <row r="1" spans="1:7" ht="22.5" customHeight="1">
      <c r="A1" s="51" t="s">
        <v>185</v>
      </c>
      <c r="B1" s="51"/>
      <c r="C1" s="51"/>
      <c r="D1" s="51"/>
      <c r="E1" s="51"/>
      <c r="F1" s="51"/>
      <c r="G1" s="51"/>
    </row>
    <row r="2" spans="1:7" ht="18" customHeight="1">
      <c r="A2" s="52" t="s">
        <v>164</v>
      </c>
      <c r="B2" s="52"/>
      <c r="C2" s="52"/>
      <c r="D2" s="52"/>
      <c r="E2" s="52"/>
      <c r="F2" s="15"/>
    </row>
    <row r="3" spans="1:7" ht="16.5" customHeight="1">
      <c r="A3" s="44" t="s">
        <v>10</v>
      </c>
      <c r="B3" s="5" t="s">
        <v>1</v>
      </c>
      <c r="C3" s="44" t="s">
        <v>9</v>
      </c>
      <c r="D3" s="40" t="s">
        <v>2</v>
      </c>
      <c r="E3" s="44" t="s">
        <v>165</v>
      </c>
      <c r="F3" s="48" t="s">
        <v>184</v>
      </c>
      <c r="G3" s="41" t="s">
        <v>3</v>
      </c>
    </row>
    <row r="4" spans="1:7" ht="27" customHeight="1">
      <c r="A4" s="45"/>
      <c r="B4" s="14" t="s">
        <v>11</v>
      </c>
      <c r="C4" s="44"/>
      <c r="D4" s="40"/>
      <c r="E4" s="40"/>
      <c r="F4" s="57"/>
      <c r="G4" s="42"/>
    </row>
    <row r="5" spans="1:7" s="1" customFormat="1" ht="22.5" customHeight="1">
      <c r="A5" s="7" t="s">
        <v>82</v>
      </c>
      <c r="B5" s="8">
        <v>3974.8</v>
      </c>
      <c r="C5" s="2">
        <f t="shared" ref="C5:C33" si="0">B5</f>
        <v>3974.8</v>
      </c>
      <c r="D5" s="3" t="str">
        <f t="shared" ref="D5:D33" si="1">IF(C5&lt;=5000,"0.005",IF(C5&gt;5000,"0.01"))</f>
        <v>0.005</v>
      </c>
      <c r="E5" s="2">
        <f t="shared" ref="E5:E33" si="2">C5*D5*12</f>
        <v>238.48800000000003</v>
      </c>
      <c r="F5" s="2">
        <f t="shared" ref="F5:F33" si="3">E5/12</f>
        <v>19.874000000000002</v>
      </c>
      <c r="G5" s="2"/>
    </row>
    <row r="6" spans="1:7" s="1" customFormat="1" ht="22.5" customHeight="1">
      <c r="A6" s="7" t="s">
        <v>83</v>
      </c>
      <c r="B6" s="8">
        <v>3196.2</v>
      </c>
      <c r="C6" s="2">
        <f t="shared" si="0"/>
        <v>3196.2</v>
      </c>
      <c r="D6" s="3" t="str">
        <f t="shared" si="1"/>
        <v>0.005</v>
      </c>
      <c r="E6" s="2">
        <f t="shared" si="2"/>
        <v>191.77199999999999</v>
      </c>
      <c r="F6" s="2">
        <f t="shared" si="3"/>
        <v>15.981</v>
      </c>
      <c r="G6" s="2"/>
    </row>
    <row r="7" spans="1:7" s="1" customFormat="1" ht="22.5" customHeight="1">
      <c r="A7" s="7" t="s">
        <v>166</v>
      </c>
      <c r="B7" s="8">
        <v>3198.6</v>
      </c>
      <c r="C7" s="2">
        <f t="shared" si="0"/>
        <v>3198.6</v>
      </c>
      <c r="D7" s="3" t="str">
        <f t="shared" si="1"/>
        <v>0.005</v>
      </c>
      <c r="E7" s="2">
        <f t="shared" si="2"/>
        <v>191.916</v>
      </c>
      <c r="F7" s="2">
        <f t="shared" si="3"/>
        <v>15.993</v>
      </c>
      <c r="G7" s="2"/>
    </row>
    <row r="8" spans="1:7" s="1" customFormat="1" ht="22.5" customHeight="1">
      <c r="A8" s="7" t="s">
        <v>85</v>
      </c>
      <c r="B8" s="8">
        <v>3177.8</v>
      </c>
      <c r="C8" s="2">
        <f t="shared" si="0"/>
        <v>3177.8</v>
      </c>
      <c r="D8" s="3" t="str">
        <f t="shared" si="1"/>
        <v>0.005</v>
      </c>
      <c r="E8" s="2">
        <f t="shared" si="2"/>
        <v>190.66800000000001</v>
      </c>
      <c r="F8" s="2">
        <f t="shared" si="3"/>
        <v>15.889000000000001</v>
      </c>
      <c r="G8" s="2"/>
    </row>
    <row r="9" spans="1:7" s="1" customFormat="1" ht="22.5" customHeight="1">
      <c r="A9" s="7" t="s">
        <v>86</v>
      </c>
      <c r="B9" s="8">
        <v>3186.8</v>
      </c>
      <c r="C9" s="2">
        <f t="shared" si="0"/>
        <v>3186.8</v>
      </c>
      <c r="D9" s="3" t="str">
        <f t="shared" si="1"/>
        <v>0.005</v>
      </c>
      <c r="E9" s="2">
        <f t="shared" si="2"/>
        <v>191.20800000000003</v>
      </c>
      <c r="F9" s="2">
        <f t="shared" si="3"/>
        <v>15.934000000000003</v>
      </c>
      <c r="G9" s="2"/>
    </row>
    <row r="10" spans="1:7" s="1" customFormat="1" ht="22.5" customHeight="1">
      <c r="A10" s="7" t="s">
        <v>87</v>
      </c>
      <c r="B10" s="8">
        <v>3237.8</v>
      </c>
      <c r="C10" s="2">
        <f t="shared" si="0"/>
        <v>3237.8</v>
      </c>
      <c r="D10" s="3" t="str">
        <f t="shared" si="1"/>
        <v>0.005</v>
      </c>
      <c r="E10" s="2">
        <f t="shared" si="2"/>
        <v>194.268</v>
      </c>
      <c r="F10" s="2">
        <f t="shared" si="3"/>
        <v>16.189</v>
      </c>
      <c r="G10" s="2"/>
    </row>
    <row r="11" spans="1:7" s="1" customFormat="1" ht="22.5" customHeight="1">
      <c r="A11" s="7" t="s">
        <v>88</v>
      </c>
      <c r="B11" s="8">
        <v>3394.6</v>
      </c>
      <c r="C11" s="2">
        <f t="shared" si="0"/>
        <v>3394.6</v>
      </c>
      <c r="D11" s="3" t="str">
        <f t="shared" si="1"/>
        <v>0.005</v>
      </c>
      <c r="E11" s="2">
        <f t="shared" si="2"/>
        <v>203.67599999999999</v>
      </c>
      <c r="F11" s="2">
        <f t="shared" si="3"/>
        <v>16.972999999999999</v>
      </c>
      <c r="G11" s="2"/>
    </row>
    <row r="12" spans="1:7" s="1" customFormat="1" ht="22.5" customHeight="1">
      <c r="A12" s="7" t="s">
        <v>89</v>
      </c>
      <c r="B12" s="8">
        <v>3428.6</v>
      </c>
      <c r="C12" s="2">
        <f t="shared" si="0"/>
        <v>3428.6</v>
      </c>
      <c r="D12" s="3" t="str">
        <f t="shared" si="1"/>
        <v>0.005</v>
      </c>
      <c r="E12" s="2">
        <f t="shared" si="2"/>
        <v>205.71600000000001</v>
      </c>
      <c r="F12" s="2">
        <f t="shared" si="3"/>
        <v>17.143000000000001</v>
      </c>
      <c r="G12" s="2"/>
    </row>
    <row r="13" spans="1:7" s="1" customFormat="1" ht="22.5" customHeight="1">
      <c r="A13" s="7" t="s">
        <v>90</v>
      </c>
      <c r="B13" s="8">
        <v>3491.5</v>
      </c>
      <c r="C13" s="2">
        <f t="shared" si="0"/>
        <v>3491.5</v>
      </c>
      <c r="D13" s="3" t="str">
        <f t="shared" si="1"/>
        <v>0.005</v>
      </c>
      <c r="E13" s="2">
        <f t="shared" si="2"/>
        <v>209.49</v>
      </c>
      <c r="F13" s="2">
        <f t="shared" si="3"/>
        <v>17.4575</v>
      </c>
      <c r="G13" s="2"/>
    </row>
    <row r="14" spans="1:7" s="1" customFormat="1" ht="22.5" customHeight="1">
      <c r="A14" s="11" t="s">
        <v>167</v>
      </c>
      <c r="B14" s="8">
        <v>3574</v>
      </c>
      <c r="C14" s="2">
        <f t="shared" si="0"/>
        <v>3574</v>
      </c>
      <c r="D14" s="3" t="str">
        <f t="shared" si="1"/>
        <v>0.005</v>
      </c>
      <c r="E14" s="2">
        <f t="shared" si="2"/>
        <v>214.44</v>
      </c>
      <c r="F14" s="2">
        <f t="shared" si="3"/>
        <v>17.87</v>
      </c>
      <c r="G14" s="2"/>
    </row>
    <row r="15" spans="1:7" s="1" customFormat="1" ht="22.5" customHeight="1">
      <c r="A15" s="11" t="s">
        <v>168</v>
      </c>
      <c r="B15" s="8">
        <v>3638</v>
      </c>
      <c r="C15" s="2">
        <f t="shared" si="0"/>
        <v>3638</v>
      </c>
      <c r="D15" s="3" t="str">
        <f t="shared" si="1"/>
        <v>0.005</v>
      </c>
      <c r="E15" s="2">
        <f t="shared" si="2"/>
        <v>218.28000000000003</v>
      </c>
      <c r="F15" s="2">
        <f t="shared" si="3"/>
        <v>18.190000000000001</v>
      </c>
      <c r="G15" s="2"/>
    </row>
    <row r="16" spans="1:7" s="1" customFormat="1" ht="22.5" customHeight="1">
      <c r="A16" s="11" t="s">
        <v>169</v>
      </c>
      <c r="B16" s="8">
        <v>3601</v>
      </c>
      <c r="C16" s="2">
        <f t="shared" si="0"/>
        <v>3601</v>
      </c>
      <c r="D16" s="3" t="str">
        <f t="shared" si="1"/>
        <v>0.005</v>
      </c>
      <c r="E16" s="2">
        <f t="shared" si="2"/>
        <v>216.06</v>
      </c>
      <c r="F16" s="2">
        <f t="shared" si="3"/>
        <v>18.004999999999999</v>
      </c>
      <c r="G16" s="2"/>
    </row>
    <row r="17" spans="1:7" s="1" customFormat="1" ht="22.5" customHeight="1">
      <c r="A17" s="11" t="s">
        <v>170</v>
      </c>
      <c r="B17" s="8">
        <v>3621</v>
      </c>
      <c r="C17" s="2">
        <f t="shared" si="0"/>
        <v>3621</v>
      </c>
      <c r="D17" s="3" t="str">
        <f t="shared" si="1"/>
        <v>0.005</v>
      </c>
      <c r="E17" s="2">
        <f t="shared" si="2"/>
        <v>217.26</v>
      </c>
      <c r="F17" s="2">
        <f t="shared" si="3"/>
        <v>18.105</v>
      </c>
      <c r="G17" s="2"/>
    </row>
    <row r="18" spans="1:7" s="1" customFormat="1" ht="22.5" customHeight="1">
      <c r="A18" s="7" t="s">
        <v>95</v>
      </c>
      <c r="B18" s="8">
        <v>3023.4</v>
      </c>
      <c r="C18" s="2">
        <f t="shared" si="0"/>
        <v>3023.4</v>
      </c>
      <c r="D18" s="3" t="str">
        <f t="shared" si="1"/>
        <v>0.005</v>
      </c>
      <c r="E18" s="2">
        <f t="shared" si="2"/>
        <v>181.404</v>
      </c>
      <c r="F18" s="2">
        <f t="shared" si="3"/>
        <v>15.116999999999999</v>
      </c>
      <c r="G18" s="2"/>
    </row>
    <row r="19" spans="1:7" s="1" customFormat="1" ht="22.5" customHeight="1">
      <c r="A19" s="7" t="s">
        <v>96</v>
      </c>
      <c r="B19" s="8">
        <v>2997</v>
      </c>
      <c r="C19" s="2">
        <f t="shared" si="0"/>
        <v>2997</v>
      </c>
      <c r="D19" s="3" t="str">
        <f t="shared" si="1"/>
        <v>0.005</v>
      </c>
      <c r="E19" s="2">
        <f t="shared" si="2"/>
        <v>179.82</v>
      </c>
      <c r="F19" s="2">
        <f t="shared" si="3"/>
        <v>14.984999999999999</v>
      </c>
      <c r="G19" s="2"/>
    </row>
    <row r="20" spans="1:7" s="1" customFormat="1" ht="22.5" customHeight="1">
      <c r="A20" s="7" t="s">
        <v>97</v>
      </c>
      <c r="B20" s="8">
        <v>3187.6</v>
      </c>
      <c r="C20" s="2">
        <f t="shared" si="0"/>
        <v>3187.6</v>
      </c>
      <c r="D20" s="3" t="str">
        <f t="shared" si="1"/>
        <v>0.005</v>
      </c>
      <c r="E20" s="2">
        <f t="shared" si="2"/>
        <v>191.256</v>
      </c>
      <c r="F20" s="2">
        <f t="shared" si="3"/>
        <v>15.938000000000001</v>
      </c>
      <c r="G20" s="2"/>
    </row>
    <row r="21" spans="1:7" s="1" customFormat="1" ht="22.5" customHeight="1">
      <c r="A21" s="11" t="s">
        <v>171</v>
      </c>
      <c r="B21" s="8">
        <v>3326</v>
      </c>
      <c r="C21" s="2">
        <f t="shared" si="0"/>
        <v>3326</v>
      </c>
      <c r="D21" s="3" t="str">
        <f t="shared" si="1"/>
        <v>0.005</v>
      </c>
      <c r="E21" s="2">
        <f t="shared" si="2"/>
        <v>199.56</v>
      </c>
      <c r="F21" s="2">
        <f t="shared" si="3"/>
        <v>16.63</v>
      </c>
      <c r="G21" s="2"/>
    </row>
    <row r="22" spans="1:7" s="1" customFormat="1" ht="22.5" customHeight="1">
      <c r="A22" s="11" t="s">
        <v>172</v>
      </c>
      <c r="B22" s="8">
        <v>3513</v>
      </c>
      <c r="C22" s="2">
        <f t="shared" si="0"/>
        <v>3513</v>
      </c>
      <c r="D22" s="3" t="str">
        <f t="shared" si="1"/>
        <v>0.005</v>
      </c>
      <c r="E22" s="2">
        <f t="shared" si="2"/>
        <v>210.78000000000003</v>
      </c>
      <c r="F22" s="2">
        <f t="shared" si="3"/>
        <v>17.565000000000001</v>
      </c>
      <c r="G22" s="2"/>
    </row>
    <row r="23" spans="1:7" s="1" customFormat="1" ht="22.5" customHeight="1">
      <c r="A23" s="7" t="s">
        <v>173</v>
      </c>
      <c r="B23" s="8">
        <v>3052</v>
      </c>
      <c r="C23" s="2">
        <f t="shared" si="0"/>
        <v>3052</v>
      </c>
      <c r="D23" s="3" t="str">
        <f t="shared" si="1"/>
        <v>0.005</v>
      </c>
      <c r="E23" s="2">
        <f t="shared" si="2"/>
        <v>183.12</v>
      </c>
      <c r="F23" s="2">
        <f t="shared" si="3"/>
        <v>15.26</v>
      </c>
      <c r="G23" s="2"/>
    </row>
    <row r="24" spans="1:7" s="1" customFormat="1" ht="22.5" customHeight="1">
      <c r="A24" s="11" t="s">
        <v>174</v>
      </c>
      <c r="B24" s="8">
        <v>2905</v>
      </c>
      <c r="C24" s="2">
        <f t="shared" si="0"/>
        <v>2905</v>
      </c>
      <c r="D24" s="3" t="str">
        <f t="shared" si="1"/>
        <v>0.005</v>
      </c>
      <c r="E24" s="2">
        <f t="shared" si="2"/>
        <v>174.3</v>
      </c>
      <c r="F24" s="2">
        <f t="shared" si="3"/>
        <v>14.525</v>
      </c>
      <c r="G24" s="2"/>
    </row>
    <row r="25" spans="1:7" s="1" customFormat="1" ht="22.5" customHeight="1">
      <c r="A25" s="11" t="s">
        <v>175</v>
      </c>
      <c r="B25" s="8">
        <v>3717</v>
      </c>
      <c r="C25" s="2">
        <f t="shared" si="0"/>
        <v>3717</v>
      </c>
      <c r="D25" s="3" t="str">
        <f t="shared" si="1"/>
        <v>0.005</v>
      </c>
      <c r="E25" s="2">
        <f t="shared" si="2"/>
        <v>223.02</v>
      </c>
      <c r="F25" s="2">
        <f t="shared" si="3"/>
        <v>18.585000000000001</v>
      </c>
      <c r="G25" s="2"/>
    </row>
    <row r="26" spans="1:7" s="1" customFormat="1" ht="22.5" customHeight="1">
      <c r="A26" s="11" t="s">
        <v>176</v>
      </c>
      <c r="B26" s="8">
        <v>3152</v>
      </c>
      <c r="C26" s="2">
        <f t="shared" si="0"/>
        <v>3152</v>
      </c>
      <c r="D26" s="3" t="str">
        <f t="shared" si="1"/>
        <v>0.005</v>
      </c>
      <c r="E26" s="2">
        <f t="shared" si="2"/>
        <v>189.12</v>
      </c>
      <c r="F26" s="2">
        <f t="shared" si="3"/>
        <v>15.76</v>
      </c>
      <c r="G26" s="2"/>
    </row>
    <row r="27" spans="1:7" s="1" customFormat="1" ht="22.5" customHeight="1">
      <c r="A27" s="11" t="s">
        <v>177</v>
      </c>
      <c r="B27" s="8">
        <v>3340</v>
      </c>
      <c r="C27" s="2">
        <f t="shared" si="0"/>
        <v>3340</v>
      </c>
      <c r="D27" s="3" t="str">
        <f t="shared" si="1"/>
        <v>0.005</v>
      </c>
      <c r="E27" s="2">
        <f t="shared" si="2"/>
        <v>200.39999999999998</v>
      </c>
      <c r="F27" s="2">
        <f t="shared" si="3"/>
        <v>16.7</v>
      </c>
      <c r="G27" s="2"/>
    </row>
    <row r="28" spans="1:7" s="1" customFormat="1" ht="22.5" customHeight="1">
      <c r="A28" s="11" t="s">
        <v>178</v>
      </c>
      <c r="B28" s="8">
        <v>3492</v>
      </c>
      <c r="C28" s="2">
        <f t="shared" si="0"/>
        <v>3492</v>
      </c>
      <c r="D28" s="3" t="str">
        <f t="shared" si="1"/>
        <v>0.005</v>
      </c>
      <c r="E28" s="2">
        <f t="shared" si="2"/>
        <v>209.52</v>
      </c>
      <c r="F28" s="2">
        <f t="shared" si="3"/>
        <v>17.46</v>
      </c>
      <c r="G28" s="2"/>
    </row>
    <row r="29" spans="1:7" s="1" customFormat="1" ht="22.5" customHeight="1">
      <c r="A29" s="11" t="s">
        <v>179</v>
      </c>
      <c r="B29" s="8">
        <v>3725</v>
      </c>
      <c r="C29" s="2">
        <f t="shared" si="0"/>
        <v>3725</v>
      </c>
      <c r="D29" s="3" t="str">
        <f t="shared" si="1"/>
        <v>0.005</v>
      </c>
      <c r="E29" s="2">
        <f t="shared" si="2"/>
        <v>223.5</v>
      </c>
      <c r="F29" s="2">
        <f t="shared" si="3"/>
        <v>18.625</v>
      </c>
      <c r="G29" s="2"/>
    </row>
    <row r="30" spans="1:7" s="1" customFormat="1" ht="22.5" customHeight="1">
      <c r="A30" s="11" t="s">
        <v>180</v>
      </c>
      <c r="B30" s="8">
        <v>3397</v>
      </c>
      <c r="C30" s="2">
        <f t="shared" si="0"/>
        <v>3397</v>
      </c>
      <c r="D30" s="3" t="str">
        <f t="shared" si="1"/>
        <v>0.005</v>
      </c>
      <c r="E30" s="2">
        <f t="shared" si="2"/>
        <v>203.82</v>
      </c>
      <c r="F30" s="2">
        <f t="shared" si="3"/>
        <v>16.984999999999999</v>
      </c>
      <c r="G30" s="2"/>
    </row>
    <row r="31" spans="1:7" s="1" customFormat="1" ht="22.5" customHeight="1">
      <c r="A31" s="13" t="s">
        <v>181</v>
      </c>
      <c r="B31" s="12">
        <v>3450</v>
      </c>
      <c r="C31" s="2">
        <f t="shared" si="0"/>
        <v>3450</v>
      </c>
      <c r="D31" s="3" t="str">
        <f t="shared" si="1"/>
        <v>0.005</v>
      </c>
      <c r="E31" s="2">
        <f t="shared" si="2"/>
        <v>207</v>
      </c>
      <c r="F31" s="2">
        <f t="shared" si="3"/>
        <v>17.25</v>
      </c>
      <c r="G31" s="2"/>
    </row>
    <row r="32" spans="1:7" s="1" customFormat="1" ht="22.5" customHeight="1">
      <c r="A32" s="13" t="s">
        <v>182</v>
      </c>
      <c r="B32" s="12">
        <v>3309</v>
      </c>
      <c r="C32" s="2">
        <f t="shared" si="0"/>
        <v>3309</v>
      </c>
      <c r="D32" s="3" t="str">
        <f t="shared" si="1"/>
        <v>0.005</v>
      </c>
      <c r="E32" s="2">
        <f t="shared" si="2"/>
        <v>198.54000000000002</v>
      </c>
      <c r="F32" s="2">
        <f t="shared" si="3"/>
        <v>16.545000000000002</v>
      </c>
      <c r="G32" s="2"/>
    </row>
    <row r="33" spans="1:7" s="1" customFormat="1" ht="22.5" customHeight="1">
      <c r="A33" s="13" t="s">
        <v>183</v>
      </c>
      <c r="B33" s="12">
        <v>3443</v>
      </c>
      <c r="C33" s="2">
        <f t="shared" si="0"/>
        <v>3443</v>
      </c>
      <c r="D33" s="3" t="str">
        <f t="shared" si="1"/>
        <v>0.005</v>
      </c>
      <c r="E33" s="2">
        <f t="shared" si="2"/>
        <v>206.57999999999998</v>
      </c>
      <c r="F33" s="2">
        <f t="shared" si="3"/>
        <v>17.215</v>
      </c>
      <c r="G33" s="2"/>
    </row>
    <row r="34" spans="1:7" ht="17.25" customHeight="1">
      <c r="A34" s="49" t="s">
        <v>8</v>
      </c>
      <c r="B34" s="49"/>
      <c r="C34" s="49"/>
      <c r="D34" s="49"/>
      <c r="E34" s="49"/>
      <c r="F34" s="49"/>
      <c r="G34" s="49"/>
    </row>
    <row r="35" spans="1:7" ht="10.5" customHeight="1">
      <c r="A35" s="50"/>
      <c r="B35" s="50"/>
      <c r="C35" s="50"/>
      <c r="D35" s="50"/>
      <c r="E35" s="50"/>
      <c r="F35" s="50"/>
      <c r="G35" s="50"/>
    </row>
  </sheetData>
  <mergeCells count="9">
    <mergeCell ref="F3:F4"/>
    <mergeCell ref="A34:G35"/>
    <mergeCell ref="A1:G1"/>
    <mergeCell ref="A2:E2"/>
    <mergeCell ref="A3:A4"/>
    <mergeCell ref="C3:C4"/>
    <mergeCell ref="D3:D4"/>
    <mergeCell ref="E3:E4"/>
    <mergeCell ref="G3:G4"/>
  </mergeCells>
  <phoneticPr fontId="5" type="noConversion"/>
  <dataValidations count="1">
    <dataValidation type="custom" errorStyle="warning" allowBlank="1" showErrorMessage="1" errorTitle="拒绝重复输入" error="当前输入的内容，与本区域的其他单元格内容重复。" sqref="A3:A4">
      <formula1>COUNTIF(#REF!,A3)&lt;2</formula1>
    </dataValidation>
  </dataValidations>
  <pageMargins left="0.75" right="0.75" top="0.27" bottom="0.3" header="0.17" footer="0.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A32" sqref="A32"/>
    </sheetView>
  </sheetViews>
  <sheetFormatPr defaultColWidth="9" defaultRowHeight="14.25"/>
  <cols>
    <col min="1" max="1" width="11" customWidth="1"/>
    <col min="2" max="2" width="13.375" style="9" customWidth="1"/>
    <col min="3" max="3" width="11.125" customWidth="1"/>
    <col min="4" max="4" width="9.375" customWidth="1"/>
    <col min="5" max="6" width="11" customWidth="1"/>
    <col min="7" max="7" width="12.25" customWidth="1"/>
  </cols>
  <sheetData>
    <row r="1" spans="1:7" ht="22.5" customHeight="1">
      <c r="A1" s="51" t="s">
        <v>207</v>
      </c>
      <c r="B1" s="51"/>
      <c r="C1" s="51"/>
      <c r="D1" s="51"/>
      <c r="E1" s="51"/>
      <c r="F1" s="51"/>
      <c r="G1" s="51"/>
    </row>
    <row r="2" spans="1:7" ht="18" customHeight="1">
      <c r="A2" s="52" t="s">
        <v>186</v>
      </c>
      <c r="B2" s="52"/>
      <c r="C2" s="52"/>
      <c r="D2" s="52"/>
      <c r="E2" s="52"/>
      <c r="F2" s="15"/>
    </row>
    <row r="3" spans="1:7" ht="14.25" customHeight="1">
      <c r="A3" s="44" t="s">
        <v>10</v>
      </c>
      <c r="B3" s="5" t="s">
        <v>1</v>
      </c>
      <c r="C3" s="44" t="s">
        <v>9</v>
      </c>
      <c r="D3" s="40" t="s">
        <v>2</v>
      </c>
      <c r="E3" s="44" t="s">
        <v>187</v>
      </c>
      <c r="F3" s="48" t="s">
        <v>188</v>
      </c>
      <c r="G3" s="41" t="s">
        <v>3</v>
      </c>
    </row>
    <row r="4" spans="1:7" ht="25.5" customHeight="1">
      <c r="A4" s="45"/>
      <c r="B4" s="14" t="s">
        <v>11</v>
      </c>
      <c r="C4" s="44"/>
      <c r="D4" s="40"/>
      <c r="E4" s="40"/>
      <c r="F4" s="57"/>
      <c r="G4" s="42"/>
    </row>
    <row r="5" spans="1:7" s="1" customFormat="1" ht="21.75" customHeight="1">
      <c r="A5" s="7" t="s">
        <v>82</v>
      </c>
      <c r="B5" s="8">
        <v>3974.8</v>
      </c>
      <c r="C5" s="2">
        <f t="shared" ref="C5:C34" si="0">B5</f>
        <v>3974.8</v>
      </c>
      <c r="D5" s="3" t="str">
        <f t="shared" ref="D5:D34" si="1">IF(C5&lt;=5000,"0.005",IF(C5&gt;5000,"0.01"))</f>
        <v>0.005</v>
      </c>
      <c r="E5" s="2">
        <f t="shared" ref="E5:E34" si="2">C5*D5*12</f>
        <v>238.48800000000003</v>
      </c>
      <c r="F5" s="2">
        <f t="shared" ref="F5:F34" si="3">E5/12</f>
        <v>19.874000000000002</v>
      </c>
      <c r="G5" s="2"/>
    </row>
    <row r="6" spans="1:7" s="1" customFormat="1" ht="21.75" customHeight="1">
      <c r="A6" s="7" t="s">
        <v>83</v>
      </c>
      <c r="B6" s="8">
        <v>3196.2</v>
      </c>
      <c r="C6" s="2">
        <f t="shared" si="0"/>
        <v>3196.2</v>
      </c>
      <c r="D6" s="3" t="str">
        <f t="shared" si="1"/>
        <v>0.005</v>
      </c>
      <c r="E6" s="2">
        <f t="shared" si="2"/>
        <v>191.77199999999999</v>
      </c>
      <c r="F6" s="2">
        <f t="shared" si="3"/>
        <v>15.981</v>
      </c>
      <c r="G6" s="2"/>
    </row>
    <row r="7" spans="1:7" s="1" customFormat="1" ht="21.75" customHeight="1">
      <c r="A7" s="7" t="s">
        <v>189</v>
      </c>
      <c r="B7" s="8">
        <v>3198.6</v>
      </c>
      <c r="C7" s="2">
        <f t="shared" si="0"/>
        <v>3198.6</v>
      </c>
      <c r="D7" s="3" t="str">
        <f t="shared" si="1"/>
        <v>0.005</v>
      </c>
      <c r="E7" s="2">
        <f t="shared" si="2"/>
        <v>191.916</v>
      </c>
      <c r="F7" s="2">
        <f t="shared" si="3"/>
        <v>15.993</v>
      </c>
      <c r="G7" s="2"/>
    </row>
    <row r="8" spans="1:7" s="1" customFormat="1" ht="21.75" customHeight="1">
      <c r="A8" s="7" t="s">
        <v>85</v>
      </c>
      <c r="B8" s="8">
        <v>3177.8</v>
      </c>
      <c r="C8" s="2">
        <f t="shared" si="0"/>
        <v>3177.8</v>
      </c>
      <c r="D8" s="3" t="str">
        <f t="shared" si="1"/>
        <v>0.005</v>
      </c>
      <c r="E8" s="2">
        <f t="shared" si="2"/>
        <v>190.66800000000001</v>
      </c>
      <c r="F8" s="2">
        <f t="shared" si="3"/>
        <v>15.889000000000001</v>
      </c>
      <c r="G8" s="2"/>
    </row>
    <row r="9" spans="1:7" s="1" customFormat="1" ht="21.75" customHeight="1">
      <c r="A9" s="7" t="s">
        <v>86</v>
      </c>
      <c r="B9" s="8">
        <v>3186.8</v>
      </c>
      <c r="C9" s="2">
        <f t="shared" si="0"/>
        <v>3186.8</v>
      </c>
      <c r="D9" s="3" t="str">
        <f t="shared" si="1"/>
        <v>0.005</v>
      </c>
      <c r="E9" s="2">
        <f t="shared" si="2"/>
        <v>191.20800000000003</v>
      </c>
      <c r="F9" s="2">
        <f t="shared" si="3"/>
        <v>15.934000000000003</v>
      </c>
      <c r="G9" s="2"/>
    </row>
    <row r="10" spans="1:7" s="1" customFormat="1" ht="21.75" customHeight="1">
      <c r="A10" s="7" t="s">
        <v>87</v>
      </c>
      <c r="B10" s="8">
        <v>3237.8</v>
      </c>
      <c r="C10" s="2">
        <f t="shared" si="0"/>
        <v>3237.8</v>
      </c>
      <c r="D10" s="3" t="str">
        <f t="shared" si="1"/>
        <v>0.005</v>
      </c>
      <c r="E10" s="2">
        <f t="shared" si="2"/>
        <v>194.268</v>
      </c>
      <c r="F10" s="2">
        <f t="shared" si="3"/>
        <v>16.189</v>
      </c>
      <c r="G10" s="2"/>
    </row>
    <row r="11" spans="1:7" s="1" customFormat="1" ht="21.75" customHeight="1">
      <c r="A11" s="7" t="s">
        <v>88</v>
      </c>
      <c r="B11" s="8">
        <v>3394.6</v>
      </c>
      <c r="C11" s="2">
        <f t="shared" si="0"/>
        <v>3394.6</v>
      </c>
      <c r="D11" s="3" t="str">
        <f t="shared" si="1"/>
        <v>0.005</v>
      </c>
      <c r="E11" s="2">
        <f t="shared" si="2"/>
        <v>203.67599999999999</v>
      </c>
      <c r="F11" s="2">
        <f t="shared" si="3"/>
        <v>16.972999999999999</v>
      </c>
      <c r="G11" s="2"/>
    </row>
    <row r="12" spans="1:7" s="1" customFormat="1" ht="21.75" customHeight="1">
      <c r="A12" s="7" t="s">
        <v>89</v>
      </c>
      <c r="B12" s="8">
        <v>3428.6</v>
      </c>
      <c r="C12" s="2">
        <f t="shared" si="0"/>
        <v>3428.6</v>
      </c>
      <c r="D12" s="3" t="str">
        <f t="shared" si="1"/>
        <v>0.005</v>
      </c>
      <c r="E12" s="2">
        <f t="shared" si="2"/>
        <v>205.71600000000001</v>
      </c>
      <c r="F12" s="2">
        <f t="shared" si="3"/>
        <v>17.143000000000001</v>
      </c>
      <c r="G12" s="2"/>
    </row>
    <row r="13" spans="1:7" s="1" customFormat="1" ht="21.75" customHeight="1">
      <c r="A13" s="7" t="s">
        <v>90</v>
      </c>
      <c r="B13" s="8">
        <v>3491.5</v>
      </c>
      <c r="C13" s="2">
        <f t="shared" si="0"/>
        <v>3491.5</v>
      </c>
      <c r="D13" s="3" t="str">
        <f t="shared" si="1"/>
        <v>0.005</v>
      </c>
      <c r="E13" s="2">
        <f t="shared" si="2"/>
        <v>209.49</v>
      </c>
      <c r="F13" s="2">
        <f t="shared" si="3"/>
        <v>17.4575</v>
      </c>
      <c r="G13" s="2"/>
    </row>
    <row r="14" spans="1:7" s="1" customFormat="1" ht="21.75" customHeight="1">
      <c r="A14" s="11" t="s">
        <v>190</v>
      </c>
      <c r="B14" s="8">
        <v>3574</v>
      </c>
      <c r="C14" s="2">
        <f t="shared" si="0"/>
        <v>3574</v>
      </c>
      <c r="D14" s="3" t="str">
        <f t="shared" si="1"/>
        <v>0.005</v>
      </c>
      <c r="E14" s="2">
        <f t="shared" si="2"/>
        <v>214.44</v>
      </c>
      <c r="F14" s="2">
        <f t="shared" si="3"/>
        <v>17.87</v>
      </c>
      <c r="G14" s="2"/>
    </row>
    <row r="15" spans="1:7" s="1" customFormat="1" ht="21.75" customHeight="1">
      <c r="A15" s="11" t="s">
        <v>191</v>
      </c>
      <c r="B15" s="8">
        <v>3638</v>
      </c>
      <c r="C15" s="2">
        <f t="shared" si="0"/>
        <v>3638</v>
      </c>
      <c r="D15" s="3" t="str">
        <f t="shared" si="1"/>
        <v>0.005</v>
      </c>
      <c r="E15" s="2">
        <f t="shared" si="2"/>
        <v>218.28000000000003</v>
      </c>
      <c r="F15" s="2">
        <f t="shared" si="3"/>
        <v>18.190000000000001</v>
      </c>
      <c r="G15" s="2"/>
    </row>
    <row r="16" spans="1:7" s="1" customFormat="1" ht="21.75" customHeight="1">
      <c r="A16" s="11" t="s">
        <v>192</v>
      </c>
      <c r="B16" s="8">
        <v>3601</v>
      </c>
      <c r="C16" s="2">
        <f t="shared" si="0"/>
        <v>3601</v>
      </c>
      <c r="D16" s="3" t="str">
        <f t="shared" si="1"/>
        <v>0.005</v>
      </c>
      <c r="E16" s="2">
        <f t="shared" si="2"/>
        <v>216.06</v>
      </c>
      <c r="F16" s="2">
        <f t="shared" si="3"/>
        <v>18.004999999999999</v>
      </c>
      <c r="G16" s="2"/>
    </row>
    <row r="17" spans="1:7" s="1" customFormat="1" ht="21.75" customHeight="1">
      <c r="A17" s="11" t="s">
        <v>193</v>
      </c>
      <c r="B17" s="8">
        <v>3621</v>
      </c>
      <c r="C17" s="2">
        <f t="shared" si="0"/>
        <v>3621</v>
      </c>
      <c r="D17" s="3" t="str">
        <f t="shared" si="1"/>
        <v>0.005</v>
      </c>
      <c r="E17" s="2">
        <f t="shared" si="2"/>
        <v>217.26</v>
      </c>
      <c r="F17" s="2">
        <f t="shared" si="3"/>
        <v>18.105</v>
      </c>
      <c r="G17" s="2"/>
    </row>
    <row r="18" spans="1:7" s="1" customFormat="1" ht="21.75" customHeight="1">
      <c r="A18" s="7" t="s">
        <v>95</v>
      </c>
      <c r="B18" s="8">
        <v>3023.4</v>
      </c>
      <c r="C18" s="2">
        <f t="shared" si="0"/>
        <v>3023.4</v>
      </c>
      <c r="D18" s="3" t="str">
        <f t="shared" si="1"/>
        <v>0.005</v>
      </c>
      <c r="E18" s="2">
        <f t="shared" si="2"/>
        <v>181.404</v>
      </c>
      <c r="F18" s="2">
        <f t="shared" si="3"/>
        <v>15.116999999999999</v>
      </c>
      <c r="G18" s="2"/>
    </row>
    <row r="19" spans="1:7" s="1" customFormat="1" ht="21.75" customHeight="1">
      <c r="A19" s="7" t="s">
        <v>96</v>
      </c>
      <c r="B19" s="8">
        <v>2997</v>
      </c>
      <c r="C19" s="2">
        <f t="shared" si="0"/>
        <v>2997</v>
      </c>
      <c r="D19" s="3" t="str">
        <f t="shared" si="1"/>
        <v>0.005</v>
      </c>
      <c r="E19" s="2">
        <f t="shared" si="2"/>
        <v>179.82</v>
      </c>
      <c r="F19" s="2">
        <f t="shared" si="3"/>
        <v>14.984999999999999</v>
      </c>
      <c r="G19" s="2"/>
    </row>
    <row r="20" spans="1:7" s="1" customFormat="1" ht="21.75" customHeight="1">
      <c r="A20" s="7" t="s">
        <v>97</v>
      </c>
      <c r="B20" s="8">
        <v>3187.6</v>
      </c>
      <c r="C20" s="2">
        <f t="shared" si="0"/>
        <v>3187.6</v>
      </c>
      <c r="D20" s="3" t="str">
        <f t="shared" si="1"/>
        <v>0.005</v>
      </c>
      <c r="E20" s="2">
        <f t="shared" si="2"/>
        <v>191.256</v>
      </c>
      <c r="F20" s="2">
        <f t="shared" si="3"/>
        <v>15.938000000000001</v>
      </c>
      <c r="G20" s="2"/>
    </row>
    <row r="21" spans="1:7" s="1" customFormat="1" ht="21.75" customHeight="1">
      <c r="A21" s="11" t="s">
        <v>194</v>
      </c>
      <c r="B21" s="8">
        <v>3326</v>
      </c>
      <c r="C21" s="2">
        <f t="shared" si="0"/>
        <v>3326</v>
      </c>
      <c r="D21" s="3" t="str">
        <f t="shared" si="1"/>
        <v>0.005</v>
      </c>
      <c r="E21" s="2">
        <f t="shared" si="2"/>
        <v>199.56</v>
      </c>
      <c r="F21" s="2">
        <f t="shared" si="3"/>
        <v>16.63</v>
      </c>
      <c r="G21" s="2"/>
    </row>
    <row r="22" spans="1:7" s="1" customFormat="1" ht="21.75" customHeight="1">
      <c r="A22" s="11" t="s">
        <v>195</v>
      </c>
      <c r="B22" s="8">
        <v>3513</v>
      </c>
      <c r="C22" s="2">
        <f t="shared" si="0"/>
        <v>3513</v>
      </c>
      <c r="D22" s="3" t="str">
        <f t="shared" si="1"/>
        <v>0.005</v>
      </c>
      <c r="E22" s="2">
        <f t="shared" si="2"/>
        <v>210.78000000000003</v>
      </c>
      <c r="F22" s="2">
        <f t="shared" si="3"/>
        <v>17.565000000000001</v>
      </c>
      <c r="G22" s="2"/>
    </row>
    <row r="23" spans="1:7" s="1" customFormat="1" ht="21.75" customHeight="1">
      <c r="A23" s="7" t="s">
        <v>196</v>
      </c>
      <c r="B23" s="8">
        <v>3052</v>
      </c>
      <c r="C23" s="2">
        <f t="shared" si="0"/>
        <v>3052</v>
      </c>
      <c r="D23" s="3" t="str">
        <f t="shared" si="1"/>
        <v>0.005</v>
      </c>
      <c r="E23" s="2">
        <f t="shared" si="2"/>
        <v>183.12</v>
      </c>
      <c r="F23" s="2">
        <f t="shared" si="3"/>
        <v>15.26</v>
      </c>
      <c r="G23" s="2"/>
    </row>
    <row r="24" spans="1:7" s="1" customFormat="1" ht="21.75" customHeight="1">
      <c r="A24" s="11" t="s">
        <v>197</v>
      </c>
      <c r="B24" s="8">
        <v>2905</v>
      </c>
      <c r="C24" s="2">
        <f t="shared" si="0"/>
        <v>2905</v>
      </c>
      <c r="D24" s="3" t="str">
        <f t="shared" si="1"/>
        <v>0.005</v>
      </c>
      <c r="E24" s="2">
        <f t="shared" si="2"/>
        <v>174.3</v>
      </c>
      <c r="F24" s="2">
        <f t="shared" si="3"/>
        <v>14.525</v>
      </c>
      <c r="G24" s="2"/>
    </row>
    <row r="25" spans="1:7" s="1" customFormat="1" ht="21.75" customHeight="1">
      <c r="A25" s="11" t="s">
        <v>198</v>
      </c>
      <c r="B25" s="8">
        <v>3717</v>
      </c>
      <c r="C25" s="2">
        <f t="shared" si="0"/>
        <v>3717</v>
      </c>
      <c r="D25" s="3" t="str">
        <f t="shared" si="1"/>
        <v>0.005</v>
      </c>
      <c r="E25" s="2">
        <f t="shared" si="2"/>
        <v>223.02</v>
      </c>
      <c r="F25" s="2">
        <f t="shared" si="3"/>
        <v>18.585000000000001</v>
      </c>
      <c r="G25" s="2"/>
    </row>
    <row r="26" spans="1:7" s="1" customFormat="1" ht="21.75" customHeight="1">
      <c r="A26" s="11" t="s">
        <v>199</v>
      </c>
      <c r="B26" s="8">
        <v>3152</v>
      </c>
      <c r="C26" s="2">
        <f t="shared" si="0"/>
        <v>3152</v>
      </c>
      <c r="D26" s="3" t="str">
        <f t="shared" si="1"/>
        <v>0.005</v>
      </c>
      <c r="E26" s="2">
        <f t="shared" si="2"/>
        <v>189.12</v>
      </c>
      <c r="F26" s="2">
        <f t="shared" si="3"/>
        <v>15.76</v>
      </c>
      <c r="G26" s="2"/>
    </row>
    <row r="27" spans="1:7" s="1" customFormat="1" ht="21.75" customHeight="1">
      <c r="A27" s="11" t="s">
        <v>200</v>
      </c>
      <c r="B27" s="8">
        <v>3340</v>
      </c>
      <c r="C27" s="2">
        <f t="shared" si="0"/>
        <v>3340</v>
      </c>
      <c r="D27" s="3" t="str">
        <f t="shared" si="1"/>
        <v>0.005</v>
      </c>
      <c r="E27" s="2">
        <f t="shared" si="2"/>
        <v>200.39999999999998</v>
      </c>
      <c r="F27" s="2">
        <f t="shared" si="3"/>
        <v>16.7</v>
      </c>
      <c r="G27" s="2"/>
    </row>
    <row r="28" spans="1:7" s="1" customFormat="1" ht="21.75" customHeight="1">
      <c r="A28" s="11" t="s">
        <v>201</v>
      </c>
      <c r="B28" s="8">
        <v>3492</v>
      </c>
      <c r="C28" s="2">
        <f t="shared" si="0"/>
        <v>3492</v>
      </c>
      <c r="D28" s="3" t="str">
        <f t="shared" si="1"/>
        <v>0.005</v>
      </c>
      <c r="E28" s="2">
        <f t="shared" si="2"/>
        <v>209.52</v>
      </c>
      <c r="F28" s="2">
        <f t="shared" si="3"/>
        <v>17.46</v>
      </c>
      <c r="G28" s="2"/>
    </row>
    <row r="29" spans="1:7" s="1" customFormat="1" ht="21.75" customHeight="1">
      <c r="A29" s="11" t="s">
        <v>202</v>
      </c>
      <c r="B29" s="8">
        <v>3725</v>
      </c>
      <c r="C29" s="2">
        <f t="shared" si="0"/>
        <v>3725</v>
      </c>
      <c r="D29" s="3" t="str">
        <f t="shared" si="1"/>
        <v>0.005</v>
      </c>
      <c r="E29" s="2">
        <f t="shared" si="2"/>
        <v>223.5</v>
      </c>
      <c r="F29" s="2">
        <f t="shared" si="3"/>
        <v>18.625</v>
      </c>
      <c r="G29" s="2"/>
    </row>
    <row r="30" spans="1:7" s="1" customFormat="1" ht="21.75" customHeight="1">
      <c r="A30" s="11" t="s">
        <v>203</v>
      </c>
      <c r="B30" s="8">
        <v>3397</v>
      </c>
      <c r="C30" s="2">
        <f t="shared" si="0"/>
        <v>3397</v>
      </c>
      <c r="D30" s="3" t="str">
        <f t="shared" si="1"/>
        <v>0.005</v>
      </c>
      <c r="E30" s="2">
        <f t="shared" si="2"/>
        <v>203.82</v>
      </c>
      <c r="F30" s="2">
        <f t="shared" si="3"/>
        <v>16.984999999999999</v>
      </c>
      <c r="G30" s="2"/>
    </row>
    <row r="31" spans="1:7" s="1" customFormat="1" ht="21.75" customHeight="1">
      <c r="A31" s="13" t="s">
        <v>204</v>
      </c>
      <c r="B31" s="12">
        <v>3450</v>
      </c>
      <c r="C31" s="2">
        <f t="shared" si="0"/>
        <v>3450</v>
      </c>
      <c r="D31" s="3" t="str">
        <f t="shared" si="1"/>
        <v>0.005</v>
      </c>
      <c r="E31" s="2">
        <f t="shared" si="2"/>
        <v>207</v>
      </c>
      <c r="F31" s="2">
        <f t="shared" si="3"/>
        <v>17.25</v>
      </c>
      <c r="G31" s="2"/>
    </row>
    <row r="32" spans="1:7" s="1" customFormat="1" ht="21.75" customHeight="1">
      <c r="A32" s="13" t="s">
        <v>205</v>
      </c>
      <c r="B32" s="12">
        <v>3309</v>
      </c>
      <c r="C32" s="2">
        <f t="shared" si="0"/>
        <v>3309</v>
      </c>
      <c r="D32" s="3" t="str">
        <f t="shared" si="1"/>
        <v>0.005</v>
      </c>
      <c r="E32" s="2">
        <f t="shared" si="2"/>
        <v>198.54000000000002</v>
      </c>
      <c r="F32" s="2">
        <f t="shared" si="3"/>
        <v>16.545000000000002</v>
      </c>
      <c r="G32" s="2"/>
    </row>
    <row r="33" spans="1:7" s="1" customFormat="1" ht="21.75" customHeight="1">
      <c r="A33" s="13" t="s">
        <v>206</v>
      </c>
      <c r="B33" s="12">
        <v>3443</v>
      </c>
      <c r="C33" s="2">
        <f t="shared" si="0"/>
        <v>3443</v>
      </c>
      <c r="D33" s="3" t="str">
        <f t="shared" si="1"/>
        <v>0.005</v>
      </c>
      <c r="E33" s="2">
        <f t="shared" si="2"/>
        <v>206.57999999999998</v>
      </c>
      <c r="F33" s="2">
        <f t="shared" si="3"/>
        <v>17.215</v>
      </c>
      <c r="G33" s="2"/>
    </row>
    <row r="34" spans="1:7" s="1" customFormat="1" ht="21.75" customHeight="1">
      <c r="A34" s="13" t="s">
        <v>208</v>
      </c>
      <c r="B34" s="12">
        <v>3430</v>
      </c>
      <c r="C34" s="2">
        <f t="shared" si="0"/>
        <v>3430</v>
      </c>
      <c r="D34" s="3" t="str">
        <f t="shared" si="1"/>
        <v>0.005</v>
      </c>
      <c r="E34" s="2">
        <f t="shared" si="2"/>
        <v>205.8</v>
      </c>
      <c r="F34" s="2">
        <f t="shared" si="3"/>
        <v>17.150000000000002</v>
      </c>
      <c r="G34" s="2"/>
    </row>
    <row r="35" spans="1:7" ht="17.25" customHeight="1">
      <c r="A35" s="49" t="s">
        <v>8</v>
      </c>
      <c r="B35" s="49"/>
      <c r="C35" s="49"/>
      <c r="D35" s="49"/>
      <c r="E35" s="49"/>
      <c r="F35" s="49"/>
      <c r="G35" s="49"/>
    </row>
    <row r="36" spans="1:7" ht="10.5" customHeight="1">
      <c r="A36" s="50"/>
      <c r="B36" s="50"/>
      <c r="C36" s="50"/>
      <c r="D36" s="50"/>
      <c r="E36" s="50"/>
      <c r="F36" s="50"/>
      <c r="G36" s="50"/>
    </row>
  </sheetData>
  <mergeCells count="9">
    <mergeCell ref="F3:F4"/>
    <mergeCell ref="A35:G36"/>
    <mergeCell ref="A1:G1"/>
    <mergeCell ref="A2:E2"/>
    <mergeCell ref="A3:A4"/>
    <mergeCell ref="C3:C4"/>
    <mergeCell ref="D3:D4"/>
    <mergeCell ref="E3:E4"/>
    <mergeCell ref="G3:G4"/>
  </mergeCells>
  <phoneticPr fontId="5" type="noConversion"/>
  <dataValidations count="1">
    <dataValidation type="custom" errorStyle="warning" allowBlank="1" showErrorMessage="1" errorTitle="拒绝重复输入" error="当前输入的内容，与本区域的其他单元格内容重复。" sqref="A3:A4">
      <formula1>COUNTIF(#REF!,A3)&lt;2</formula1>
    </dataValidation>
  </dataValidations>
  <pageMargins left="0.75" right="0.75" top="0.27" bottom="0.3" header="0.17" footer="0.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E41" sqref="E41"/>
    </sheetView>
  </sheetViews>
  <sheetFormatPr defaultColWidth="9" defaultRowHeight="14.25"/>
  <cols>
    <col min="1" max="1" width="3.875" style="10" customWidth="1"/>
    <col min="2" max="2" width="4" style="10" customWidth="1"/>
    <col min="3" max="3" width="9.125" customWidth="1"/>
    <col min="6" max="6" width="5.625" customWidth="1"/>
    <col min="7" max="7" width="5.5" customWidth="1"/>
  </cols>
  <sheetData>
    <row r="1" spans="1:9" ht="21.75" customHeight="1">
      <c r="A1" s="46" t="s">
        <v>160</v>
      </c>
      <c r="B1" s="46"/>
      <c r="C1" s="46"/>
      <c r="D1" s="46"/>
      <c r="E1" s="46"/>
      <c r="F1" s="46"/>
      <c r="G1" s="46"/>
      <c r="H1" s="46"/>
      <c r="I1" s="46"/>
    </row>
    <row r="2" spans="1:9" ht="23.25" customHeight="1">
      <c r="A2" s="18" t="s">
        <v>161</v>
      </c>
      <c r="B2" s="18" t="s">
        <v>163</v>
      </c>
      <c r="C2" s="18" t="s">
        <v>162</v>
      </c>
      <c r="F2" s="18" t="s">
        <v>161</v>
      </c>
      <c r="G2" s="18" t="s">
        <v>163</v>
      </c>
      <c r="H2" s="18" t="s">
        <v>162</v>
      </c>
    </row>
    <row r="3" spans="1:9" s="1" customFormat="1" ht="21" customHeight="1">
      <c r="A3" s="23" t="s">
        <v>156</v>
      </c>
      <c r="B3" s="16">
        <v>1</v>
      </c>
      <c r="C3" s="7" t="s">
        <v>12</v>
      </c>
      <c r="F3" s="23" t="s">
        <v>75</v>
      </c>
      <c r="G3" s="17">
        <v>34</v>
      </c>
      <c r="H3" s="7" t="s">
        <v>30</v>
      </c>
    </row>
    <row r="4" spans="1:9" s="1" customFormat="1" ht="21" customHeight="1">
      <c r="A4" s="24"/>
      <c r="B4" s="17">
        <v>2</v>
      </c>
      <c r="C4" s="7" t="s">
        <v>16</v>
      </c>
      <c r="F4" s="24"/>
      <c r="G4" s="16">
        <v>35</v>
      </c>
      <c r="H4" s="7" t="s">
        <v>39</v>
      </c>
    </row>
    <row r="5" spans="1:9" s="1" customFormat="1" ht="21" customHeight="1">
      <c r="A5" s="24"/>
      <c r="B5" s="16">
        <v>3</v>
      </c>
      <c r="C5" s="7" t="s">
        <v>17</v>
      </c>
      <c r="F5" s="24"/>
      <c r="G5" s="17">
        <v>36</v>
      </c>
      <c r="H5" s="7" t="s">
        <v>28</v>
      </c>
    </row>
    <row r="6" spans="1:9" s="1" customFormat="1" ht="21" customHeight="1">
      <c r="A6" s="24"/>
      <c r="B6" s="17">
        <v>4</v>
      </c>
      <c r="C6" s="7" t="s">
        <v>47</v>
      </c>
      <c r="F6" s="24"/>
      <c r="G6" s="16">
        <v>37</v>
      </c>
      <c r="H6" s="7" t="s">
        <v>50</v>
      </c>
    </row>
    <row r="7" spans="1:9" s="1" customFormat="1" ht="21" customHeight="1">
      <c r="A7" s="24"/>
      <c r="B7" s="16">
        <v>5</v>
      </c>
      <c r="C7" s="7" t="s">
        <v>53</v>
      </c>
      <c r="F7" s="24"/>
      <c r="G7" s="17">
        <v>38</v>
      </c>
      <c r="H7" s="7" t="s">
        <v>55</v>
      </c>
    </row>
    <row r="8" spans="1:9" s="1" customFormat="1" ht="21" customHeight="1">
      <c r="A8" s="24"/>
      <c r="B8" s="17">
        <v>6</v>
      </c>
      <c r="C8" s="7" t="s">
        <v>34</v>
      </c>
      <c r="F8" s="24"/>
      <c r="G8" s="16">
        <v>39</v>
      </c>
      <c r="H8" s="7" t="s">
        <v>54</v>
      </c>
    </row>
    <row r="9" spans="1:9" s="1" customFormat="1" ht="21" customHeight="1">
      <c r="A9" s="24"/>
      <c r="B9" s="16">
        <v>7</v>
      </c>
      <c r="C9" s="8" t="s">
        <v>68</v>
      </c>
      <c r="F9" s="24"/>
      <c r="G9" s="17">
        <v>40</v>
      </c>
      <c r="H9" s="8" t="s">
        <v>67</v>
      </c>
    </row>
    <row r="10" spans="1:9" s="1" customFormat="1" ht="21" customHeight="1">
      <c r="A10" s="25"/>
      <c r="B10" s="17">
        <v>8</v>
      </c>
      <c r="C10" s="8" t="s">
        <v>69</v>
      </c>
      <c r="F10" s="25"/>
      <c r="G10" s="16">
        <v>41</v>
      </c>
      <c r="H10" s="7" t="s">
        <v>59</v>
      </c>
    </row>
    <row r="11" spans="1:9" s="1" customFormat="1" ht="21" customHeight="1">
      <c r="A11" s="23" t="s">
        <v>157</v>
      </c>
      <c r="B11" s="16">
        <v>9</v>
      </c>
      <c r="C11" s="7" t="s">
        <v>19</v>
      </c>
      <c r="F11" s="23" t="s">
        <v>76</v>
      </c>
      <c r="G11" s="17">
        <v>42</v>
      </c>
      <c r="H11" s="7" t="s">
        <v>13</v>
      </c>
    </row>
    <row r="12" spans="1:9" s="1" customFormat="1" ht="21" customHeight="1">
      <c r="A12" s="24"/>
      <c r="B12" s="17">
        <v>10</v>
      </c>
      <c r="C12" s="7" t="s">
        <v>32</v>
      </c>
      <c r="F12" s="24"/>
      <c r="G12" s="16">
        <v>43</v>
      </c>
      <c r="H12" s="7" t="s">
        <v>18</v>
      </c>
    </row>
    <row r="13" spans="1:9" s="1" customFormat="1" ht="21" customHeight="1">
      <c r="A13" s="24"/>
      <c r="B13" s="16">
        <v>11</v>
      </c>
      <c r="C13" s="7" t="s">
        <v>33</v>
      </c>
      <c r="F13" s="24"/>
      <c r="G13" s="17">
        <v>44</v>
      </c>
      <c r="H13" s="7" t="s">
        <v>37</v>
      </c>
    </row>
    <row r="14" spans="1:9" s="1" customFormat="1" ht="21" customHeight="1">
      <c r="A14" s="24"/>
      <c r="B14" s="17">
        <v>12</v>
      </c>
      <c r="C14" s="7" t="s">
        <v>22</v>
      </c>
      <c r="F14" s="24"/>
      <c r="G14" s="16">
        <v>45</v>
      </c>
      <c r="H14" s="7" t="s">
        <v>20</v>
      </c>
    </row>
    <row r="15" spans="1:9" s="1" customFormat="1" ht="21" customHeight="1">
      <c r="A15" s="24"/>
      <c r="B15" s="16">
        <v>13</v>
      </c>
      <c r="C15" s="7" t="s">
        <v>43</v>
      </c>
      <c r="F15" s="24"/>
      <c r="G15" s="17">
        <v>46</v>
      </c>
      <c r="H15" s="7" t="s">
        <v>26</v>
      </c>
    </row>
    <row r="16" spans="1:9" s="1" customFormat="1" ht="21" customHeight="1">
      <c r="A16" s="24"/>
      <c r="B16" s="17">
        <v>14</v>
      </c>
      <c r="C16" s="7" t="s">
        <v>41</v>
      </c>
      <c r="F16" s="24"/>
      <c r="G16" s="16">
        <v>47</v>
      </c>
      <c r="H16" s="7" t="s">
        <v>52</v>
      </c>
    </row>
    <row r="17" spans="1:8" s="1" customFormat="1" ht="21" customHeight="1">
      <c r="A17" s="24"/>
      <c r="B17" s="16">
        <v>15</v>
      </c>
      <c r="C17" s="7" t="s">
        <v>31</v>
      </c>
      <c r="F17" s="24"/>
      <c r="G17" s="17">
        <v>48</v>
      </c>
      <c r="H17" s="8" t="s">
        <v>65</v>
      </c>
    </row>
    <row r="18" spans="1:8" s="1" customFormat="1" ht="21" customHeight="1">
      <c r="A18" s="25"/>
      <c r="B18" s="17">
        <v>16</v>
      </c>
      <c r="C18" s="8" t="s">
        <v>61</v>
      </c>
      <c r="F18" s="25"/>
      <c r="G18" s="16">
        <v>49</v>
      </c>
      <c r="H18" s="8" t="s">
        <v>62</v>
      </c>
    </row>
    <row r="19" spans="1:8" s="1" customFormat="1" ht="21" customHeight="1">
      <c r="A19" s="23" t="s">
        <v>158</v>
      </c>
      <c r="B19" s="16">
        <v>17</v>
      </c>
      <c r="C19" s="7" t="s">
        <v>15</v>
      </c>
      <c r="F19" s="23" t="s">
        <v>77</v>
      </c>
      <c r="G19" s="17">
        <v>50</v>
      </c>
      <c r="H19" s="7" t="s">
        <v>49</v>
      </c>
    </row>
    <row r="20" spans="1:8" s="1" customFormat="1" ht="21" customHeight="1">
      <c r="A20" s="24"/>
      <c r="B20" s="17">
        <v>18</v>
      </c>
      <c r="C20" s="7" t="s">
        <v>42</v>
      </c>
      <c r="F20" s="24"/>
      <c r="G20" s="16">
        <v>51</v>
      </c>
      <c r="H20" s="7" t="s">
        <v>56</v>
      </c>
    </row>
    <row r="21" spans="1:8" s="1" customFormat="1" ht="21" customHeight="1">
      <c r="A21" s="24"/>
      <c r="B21" s="16">
        <v>19</v>
      </c>
      <c r="C21" s="7" t="s">
        <v>46</v>
      </c>
      <c r="F21" s="24"/>
      <c r="G21" s="17">
        <v>52</v>
      </c>
      <c r="H21" s="7" t="s">
        <v>24</v>
      </c>
    </row>
    <row r="22" spans="1:8" s="1" customFormat="1" ht="21" customHeight="1">
      <c r="A22" s="24"/>
      <c r="B22" s="17">
        <v>20</v>
      </c>
      <c r="C22" s="7" t="s">
        <v>44</v>
      </c>
      <c r="F22" s="24"/>
      <c r="G22" s="16">
        <v>53</v>
      </c>
      <c r="H22" s="7" t="s">
        <v>36</v>
      </c>
    </row>
    <row r="23" spans="1:8" s="1" customFormat="1" ht="21" customHeight="1">
      <c r="A23" s="24"/>
      <c r="B23" s="16">
        <v>21</v>
      </c>
      <c r="C23" s="7" t="s">
        <v>45</v>
      </c>
      <c r="F23" s="25"/>
      <c r="G23" s="17">
        <v>54</v>
      </c>
      <c r="H23" s="8" t="s">
        <v>64</v>
      </c>
    </row>
    <row r="24" spans="1:8" s="1" customFormat="1" ht="21" customHeight="1">
      <c r="A24" s="24"/>
      <c r="B24" s="17">
        <v>22</v>
      </c>
      <c r="C24" s="7" t="s">
        <v>57</v>
      </c>
    </row>
    <row r="25" spans="1:8" s="1" customFormat="1" ht="21" customHeight="1">
      <c r="A25" s="25"/>
      <c r="B25" s="16">
        <v>23</v>
      </c>
      <c r="C25" s="7" t="s">
        <v>58</v>
      </c>
    </row>
    <row r="26" spans="1:8" s="1" customFormat="1" ht="21" customHeight="1">
      <c r="A26" s="23" t="s">
        <v>159</v>
      </c>
      <c r="B26" s="17">
        <v>24</v>
      </c>
      <c r="C26" s="7" t="s">
        <v>14</v>
      </c>
    </row>
    <row r="27" spans="1:8" s="1" customFormat="1" ht="21" customHeight="1">
      <c r="A27" s="24"/>
      <c r="B27" s="16">
        <v>25</v>
      </c>
      <c r="C27" s="7" t="s">
        <v>21</v>
      </c>
    </row>
    <row r="28" spans="1:8" s="1" customFormat="1" ht="21" customHeight="1">
      <c r="A28" s="24"/>
      <c r="B28" s="17">
        <v>26</v>
      </c>
      <c r="C28" s="7" t="s">
        <v>38</v>
      </c>
    </row>
    <row r="29" spans="1:8" s="1" customFormat="1" ht="21" customHeight="1">
      <c r="A29" s="24"/>
      <c r="B29" s="16">
        <v>27</v>
      </c>
      <c r="C29" s="7" t="s">
        <v>40</v>
      </c>
    </row>
    <row r="30" spans="1:8" s="1" customFormat="1" ht="21" customHeight="1">
      <c r="A30" s="24"/>
      <c r="B30" s="17">
        <v>28</v>
      </c>
      <c r="C30" s="7" t="s">
        <v>25</v>
      </c>
    </row>
    <row r="31" spans="1:8" s="1" customFormat="1" ht="21" customHeight="1">
      <c r="A31" s="24"/>
      <c r="B31" s="16">
        <v>29</v>
      </c>
      <c r="C31" s="7" t="s">
        <v>35</v>
      </c>
    </row>
    <row r="32" spans="1:8" s="1" customFormat="1" ht="21" customHeight="1">
      <c r="A32" s="24"/>
      <c r="B32" s="17">
        <v>30</v>
      </c>
      <c r="C32" s="7" t="s">
        <v>51</v>
      </c>
    </row>
    <row r="33" spans="1:3" s="1" customFormat="1" ht="21" customHeight="1">
      <c r="A33" s="24"/>
      <c r="B33" s="16">
        <v>31</v>
      </c>
      <c r="C33" s="7" t="s">
        <v>27</v>
      </c>
    </row>
    <row r="34" spans="1:3" s="1" customFormat="1" ht="21" customHeight="1">
      <c r="A34" s="24"/>
      <c r="B34" s="17">
        <v>32</v>
      </c>
      <c r="C34" s="7" t="s">
        <v>29</v>
      </c>
    </row>
    <row r="35" spans="1:3" s="1" customFormat="1" ht="21" customHeight="1">
      <c r="A35" s="24"/>
      <c r="B35" s="16">
        <v>33</v>
      </c>
      <c r="C35" s="26" t="s">
        <v>63</v>
      </c>
    </row>
    <row r="36" spans="1:3" s="1" customFormat="1" ht="21" customHeight="1">
      <c r="A36" s="27"/>
      <c r="B36" s="19"/>
      <c r="C36" s="20"/>
    </row>
    <row r="37" spans="1:3" s="1" customFormat="1" ht="21" customHeight="1">
      <c r="A37" s="27"/>
      <c r="B37" s="19"/>
      <c r="C37" s="20"/>
    </row>
    <row r="38" spans="1:3" s="1" customFormat="1" ht="21" customHeight="1">
      <c r="A38" s="27"/>
      <c r="B38" s="19"/>
      <c r="C38" s="20"/>
    </row>
    <row r="39" spans="1:3" s="1" customFormat="1" ht="21" customHeight="1">
      <c r="A39" s="27"/>
      <c r="B39" s="19"/>
      <c r="C39" s="20"/>
    </row>
    <row r="40" spans="1:3" s="1" customFormat="1" ht="21" customHeight="1">
      <c r="A40" s="27"/>
      <c r="B40" s="19"/>
      <c r="C40" s="20"/>
    </row>
    <row r="41" spans="1:3" s="1" customFormat="1" ht="21" customHeight="1">
      <c r="A41" s="27"/>
      <c r="B41" s="19"/>
      <c r="C41" s="20"/>
    </row>
    <row r="42" spans="1:3" s="1" customFormat="1" ht="21" customHeight="1">
      <c r="A42" s="27"/>
      <c r="B42" s="19"/>
      <c r="C42" s="21"/>
    </row>
    <row r="43" spans="1:3" s="1" customFormat="1" ht="21" customHeight="1">
      <c r="A43" s="27"/>
      <c r="B43" s="19"/>
      <c r="C43" s="20"/>
    </row>
    <row r="44" spans="1:3" s="1" customFormat="1" ht="21" customHeight="1">
      <c r="A44" s="27"/>
      <c r="B44" s="19"/>
      <c r="C44" s="20"/>
    </row>
    <row r="45" spans="1:3" s="1" customFormat="1" ht="21" customHeight="1">
      <c r="A45" s="27"/>
      <c r="B45" s="19"/>
      <c r="C45" s="20"/>
    </row>
    <row r="46" spans="1:3" s="1" customFormat="1" ht="21" customHeight="1">
      <c r="A46" s="27"/>
      <c r="B46" s="19"/>
      <c r="C46" s="20"/>
    </row>
    <row r="47" spans="1:3" s="1" customFormat="1" ht="21" customHeight="1">
      <c r="A47" s="27"/>
      <c r="B47" s="19"/>
      <c r="C47" s="20"/>
    </row>
    <row r="48" spans="1:3" s="1" customFormat="1" ht="21" customHeight="1">
      <c r="A48" s="27"/>
      <c r="B48" s="19"/>
      <c r="C48" s="20"/>
    </row>
    <row r="49" spans="1:3" s="1" customFormat="1" ht="21" customHeight="1">
      <c r="A49" s="27"/>
      <c r="B49" s="19"/>
      <c r="C49" s="20"/>
    </row>
    <row r="50" spans="1:3" s="1" customFormat="1" ht="21" customHeight="1">
      <c r="A50" s="27"/>
      <c r="B50" s="19"/>
      <c r="C50" s="21"/>
    </row>
    <row r="51" spans="1:3" s="1" customFormat="1" ht="21" customHeight="1">
      <c r="A51" s="27"/>
      <c r="B51" s="19"/>
      <c r="C51" s="21"/>
    </row>
    <row r="52" spans="1:3" s="1" customFormat="1" ht="21" customHeight="1">
      <c r="A52" s="27"/>
      <c r="B52" s="19"/>
      <c r="C52" s="20"/>
    </row>
    <row r="53" spans="1:3" s="1" customFormat="1" ht="21" customHeight="1">
      <c r="A53" s="27"/>
      <c r="B53" s="19"/>
      <c r="C53" s="20"/>
    </row>
    <row r="54" spans="1:3" s="1" customFormat="1" ht="21" customHeight="1">
      <c r="A54" s="27"/>
      <c r="B54" s="19"/>
      <c r="C54" s="20"/>
    </row>
    <row r="55" spans="1:3" s="1" customFormat="1" ht="21" customHeight="1">
      <c r="A55" s="27"/>
      <c r="B55" s="19"/>
      <c r="C55" s="20"/>
    </row>
    <row r="56" spans="1:3" s="1" customFormat="1" ht="21" customHeight="1">
      <c r="A56" s="27"/>
      <c r="B56" s="19"/>
      <c r="C56" s="21"/>
    </row>
    <row r="57" spans="1:3" ht="27.75" customHeight="1">
      <c r="A57" s="58"/>
      <c r="B57" s="58"/>
      <c r="C57" s="58"/>
    </row>
  </sheetData>
  <sheetProtection selectLockedCells="1" selectUnlockedCells="1"/>
  <mergeCells count="2">
    <mergeCell ref="A1:I1"/>
    <mergeCell ref="A57:C57"/>
  </mergeCells>
  <phoneticPr fontId="5" type="noConversion"/>
  <conditionalFormatting sqref="C3:C56 H3:H23">
    <cfRule type="expression" dxfId="0" priority="1" stopIfTrue="1">
      <formula>AND(SUMPRODUCT(IFERROR(1*(($C$10:$C$10&amp;"x")=(C3&amp;"x")),0))&gt;1,NOT(ISBLANK(C3)))</formula>
    </cfRule>
  </conditionalFormatting>
  <dataValidations count="1">
    <dataValidation type="custom" errorStyle="warning" allowBlank="1" showErrorMessage="1" errorTitle="拒绝重复输入" error="当前输入的内容，与本区域的其他单元格内容重复。" sqref="C58:C65536 H2:H23 C2:C56 A1">
      <formula1>COUNTIF($C:$C,A1)&lt;2</formula1>
    </dataValidation>
  </dataValidations>
  <pageMargins left="0.75" right="0.75" top="0.5" bottom="0.62" header="0.27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机关</vt:lpstr>
      <vt:lpstr>离退休</vt:lpstr>
      <vt:lpstr>离退休 总</vt:lpstr>
      <vt:lpstr>离退休 9月签到</vt:lpstr>
      <vt:lpstr>离退休 10月签到 </vt:lpstr>
      <vt:lpstr>离退休 11月签到 </vt:lpstr>
      <vt:lpstr>机关 (2)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2017-01-03T03:48:04Z</cp:lastPrinted>
  <dcterms:created xsi:type="dcterms:W3CDTF">1996-12-17T01:32:42Z</dcterms:created>
  <dcterms:modified xsi:type="dcterms:W3CDTF">2017-01-03T06:07:08Z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